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tabRatio="601" activeTab="5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D" sheetId="6" r:id="rId6"/>
    <sheet name="TP" sheetId="7" r:id="rId7"/>
    <sheet name="TN" sheetId="8" r:id="rId8"/>
    <sheet name="Stałe" sheetId="9" r:id="rId9"/>
    <sheet name="Arkusz1" sheetId="10" r:id="rId10"/>
  </sheets>
  <definedNames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<sst xmlns="http://schemas.openxmlformats.org/spreadsheetml/2006/main" count="407" uniqueCount="208">
  <si>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</si>
  <si>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</si>
  <si>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</si>
  <si>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</si>
  <si>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</si>
  <si>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</si>
  <si>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</si>
  <si>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</si>
  <si>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</si>
  <si>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</si>
  <si>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</si>
  <si>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</si>
  <si>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</si>
  <si>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</si>
  <si>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</si>
  <si>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</si>
  <si>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</si>
  <si>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</si>
  <si>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</si>
  <si>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</si>
  <si>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</si>
  <si>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</si>
  <si>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</si>
  <si>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</si>
  <si>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</si>
  <si>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</si>
  <si>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</si>
  <si>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</si>
  <si>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</si>
  <si>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</si>
  <si>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5. ETAPY: </t>
  </si>
  <si>
    <t>TN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</si>
  <si>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</si>
  <si>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</si>
  <si>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t>TE</t>
  </si>
  <si>
    <t>Roman Trocha
Krzysztof Ligienza</t>
  </si>
  <si>
    <t>KTK Łapiguz Siedlęcin</t>
  </si>
  <si>
    <t>PTTK Strzelin
Orientop Wrocław</t>
  </si>
  <si>
    <t>PTTK Lwówek Śl.</t>
  </si>
  <si>
    <t>InO TOP PTSM Zgorzelec</t>
  </si>
  <si>
    <t>Czas przebycia tras</t>
  </si>
  <si>
    <t>Tomasz Karpiszyn
Krzysztof Marecki</t>
  </si>
  <si>
    <t>"Orientop "Wrocław</t>
  </si>
  <si>
    <t xml:space="preserve">Kacper Czaja 
Wiktoria Śpiewak </t>
  </si>
  <si>
    <t xml:space="preserve">SKKT Wleń </t>
  </si>
  <si>
    <t xml:space="preserve">PTTK Lwówek Śl. (SP.2 Lwówek Śl.) </t>
  </si>
  <si>
    <t xml:space="preserve">Martyna Cybulska </t>
  </si>
  <si>
    <t xml:space="preserve"> PTTK Lwówek Śl. </t>
  </si>
  <si>
    <t xml:space="preserve">Zuzanna Huryn 
Ewelina Huryn </t>
  </si>
  <si>
    <t xml:space="preserve">SP. 3 Lwówek Śl.
Gimnazjum Lwówek Śl. </t>
  </si>
  <si>
    <t xml:space="preserve">Marcin Desput 
Małgorzata Desput </t>
  </si>
  <si>
    <t xml:space="preserve">KTK "Łapiguz" Siedlęcin </t>
  </si>
  <si>
    <t xml:space="preserve">Wiking Szczecin </t>
  </si>
  <si>
    <t xml:space="preserve">Patryk Adamczyk
Kuba Aleksiejuk </t>
  </si>
  <si>
    <t xml:space="preserve">Joanna Komorniczak 
Dawid Karmelita </t>
  </si>
  <si>
    <t xml:space="preserve">Daniel Fecko
Agata Latarecka </t>
  </si>
  <si>
    <t>SKKT "Boberki" przy SP. Pilchowice</t>
  </si>
  <si>
    <t>Michał Fularz 
Leszek Orzeszek</t>
  </si>
  <si>
    <t xml:space="preserve">Michał Kochanowski
Wojciech Mikołajczyk </t>
  </si>
  <si>
    <t xml:space="preserve">PTTK Strzelin </t>
  </si>
  <si>
    <t>abs</t>
  </si>
  <si>
    <t xml:space="preserve">Justyna Drążek </t>
  </si>
  <si>
    <t xml:space="preserve">Dawid Wieliczko 
Adrian Stanisz 
Magda Kiljańska </t>
  </si>
  <si>
    <t xml:space="preserve"> 6-8 maja 2011r. Lwówek Śl. 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</si>
  <si>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PTTK "Ziemi Lwóweckiej" w Lwówku Śl. 
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</si>
  <si>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Nadleśnictwo Lwówek Śl.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</si>
  <si>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Powiatu Lwóweckiego </t>
    </r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</si>
  <si>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</si>
  <si>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t>KIEROWNIK ZAWODÓW                                                                  SĘDZIA GŁÓWNY</t>
  </si>
  <si>
    <t>Janusz Desput
Radosław Onyszkiewicz</t>
  </si>
  <si>
    <t xml:space="preserve">Zdzisław Orlik </t>
  </si>
  <si>
    <t xml:space="preserve">Jelenia Góra </t>
  </si>
  <si>
    <t xml:space="preserve">Tadeusz Sławiński 
Wiesław Drewniak
</t>
  </si>
  <si>
    <t xml:space="preserve">PTSM Lubań 
Gimnazjum Bolków
</t>
  </si>
  <si>
    <t>INO TOP PTSM Zgorzelec</t>
  </si>
  <si>
    <t xml:space="preserve">Jacek Gdula
Wojciech Wójcik </t>
  </si>
  <si>
    <t>Krzysztof Desput
Mateusz Andrzejewski</t>
  </si>
  <si>
    <t xml:space="preserve">Martyna Cybulska
Paulina Karpowicz </t>
  </si>
  <si>
    <t xml:space="preserve">PTTK Lwówek Śl. </t>
  </si>
  <si>
    <t xml:space="preserve">Jarosław Chudzik 
Oskar Olechowski </t>
  </si>
  <si>
    <t xml:space="preserve">Marcin Desput 
Dawid Karmelita </t>
  </si>
  <si>
    <t xml:space="preserve">KTK "Łapiguz"Siedlęcin </t>
  </si>
  <si>
    <t xml:space="preserve">Michał Leński
Aleksander Pawłowski </t>
  </si>
  <si>
    <t>MKKT Bogatynia</t>
  </si>
  <si>
    <t>PTSM Lubań</t>
  </si>
  <si>
    <t xml:space="preserve">Adam Pawłowicz </t>
  </si>
  <si>
    <t>Dawid Chędkowski
Jan Przymuszała</t>
  </si>
  <si>
    <t>Przemysław Szałaj 
Wojciech Jagiełka</t>
  </si>
  <si>
    <t>Wojciech Fica 
Szymon Madurski</t>
  </si>
  <si>
    <t>Gimnazum Bolków</t>
  </si>
  <si>
    <t>Tadeusz Prawelski 
Józef Ludymia</t>
  </si>
  <si>
    <t>Remigiusz Wierzbicki
Wiesław Salamonowicz</t>
  </si>
  <si>
    <t>Milena Kochanowska
Paulina Brodniak</t>
  </si>
  <si>
    <t>Małgorzata Wojciechowska
Marcin Szczerbaty</t>
  </si>
  <si>
    <t xml:space="preserve">Agata Świerczek
Monika Krążyńska </t>
  </si>
  <si>
    <t xml:space="preserve">Bartłomiej Slużel 
Mateusz Waszkiewicz </t>
  </si>
  <si>
    <t>Małgorzata Desput 
Joanna Komorniczak</t>
  </si>
  <si>
    <t>Helena Kubis 
Laura Mól</t>
  </si>
  <si>
    <t>Ewa Najdzionek
Łukasz Szuflicki</t>
  </si>
  <si>
    <t>Emilia Michorczyk
Dominik Garliński</t>
  </si>
  <si>
    <t>INO TOP PTSM Zgorzelec (G1)</t>
  </si>
  <si>
    <t>Karolina Jóźwik 
Daria Maj</t>
  </si>
  <si>
    <t>Przemysław Dyś
Maria Zarębska</t>
  </si>
  <si>
    <t>Maja Kazimierska 
Aleksandra Bartczak</t>
  </si>
  <si>
    <t>INO TOP PTSM Zgorzelec (SP 5)</t>
  </si>
  <si>
    <t>Michał Wierzbicki 
Andrzej Szpat</t>
  </si>
  <si>
    <t>Dawid Rzepka
Michał Malinowski</t>
  </si>
  <si>
    <t>INO TOP PTSM Zgorzelec 
(Gimn. Zawidów)</t>
  </si>
  <si>
    <t>Magda Antoniak
Radek Mackiewicz</t>
  </si>
  <si>
    <t>Konrad Kasiński
Michał Majewski</t>
  </si>
  <si>
    <t>Katarzyna Szymańska</t>
  </si>
  <si>
    <t>Izabela Hutnik
Kinga Pawluk</t>
  </si>
  <si>
    <t>Justyna Drążek
Dawid Gorczyca</t>
  </si>
  <si>
    <t>Jowita Tyc
Wiktoria Wącholska</t>
  </si>
  <si>
    <t>Asia Piekarz 
Klaudia Wiśniewska</t>
  </si>
  <si>
    <t>Adrian Rama 
Konrad Rokicki</t>
  </si>
  <si>
    <t>Gabriela Kowalska
Hanna Kowalska</t>
  </si>
  <si>
    <t xml:space="preserve">Anna Gniado
Wiktoria Cymon </t>
  </si>
  <si>
    <t>Maja Kowalska
Martyna Kuklińska</t>
  </si>
  <si>
    <t xml:space="preserve">Natalia Stańkowska
Maja Sikora </t>
  </si>
  <si>
    <t xml:space="preserve">Wiktoria Wierzbicka
Maja Wołowiec 
Oiiwia Ludymia </t>
  </si>
  <si>
    <t xml:space="preserve">ZSPIG Sulików </t>
  </si>
  <si>
    <t>Mariusz Groński
Andrzej Łazorczyk
Patryk Poliwka</t>
  </si>
  <si>
    <t xml:space="preserve">Gimnazjum Lubomierz </t>
  </si>
  <si>
    <t>Mateusz Dziurkowski
Rafał Buchla</t>
  </si>
  <si>
    <t>Marta Drewniak 
Patrycja Kupiec</t>
  </si>
  <si>
    <t>Aleksandra Baszak
Justyna Łuczak</t>
  </si>
  <si>
    <t>Łukasz Szymański
Rafał Szałaj</t>
  </si>
  <si>
    <t>ZSPIG Sulików</t>
  </si>
  <si>
    <t>Sebastian Rutkowski
Damian Chrzanowski</t>
  </si>
  <si>
    <t>Oriana Panasiewicz
Paula Lis</t>
  </si>
  <si>
    <t>Przemysław Jabłoński</t>
  </si>
  <si>
    <t>sbs</t>
  </si>
  <si>
    <t xml:space="preserve">Jacek Wieszaczewski 
</t>
  </si>
  <si>
    <t xml:space="preserve">PTTTK Strzelin 
</t>
  </si>
  <si>
    <t xml:space="preserve">INO TOP Zgorzelec </t>
  </si>
  <si>
    <t xml:space="preserve">Benita Gładys 
Martyna Kazimierska 
Hania Dąbrowska </t>
  </si>
  <si>
    <t xml:space="preserve">Kamil Kosarczyk 
Mikołaj Kapsewicz </t>
  </si>
  <si>
    <t>Kamil Fidali 
Przemek Śmigielski</t>
  </si>
  <si>
    <t>Paula Masławska 
Ilona Skiba</t>
  </si>
  <si>
    <t xml:space="preserve">Adrianna Klarycz 
Ewa Kajlewicz </t>
  </si>
  <si>
    <t xml:space="preserve">INO TOP PTSM Zgorzelec </t>
  </si>
  <si>
    <t>Kamil Kubiak
Batrek Zabiełko
Radek Biliński</t>
  </si>
  <si>
    <t>Sulików</t>
  </si>
  <si>
    <t>2h 34m</t>
  </si>
  <si>
    <t>3h 7m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</si>
  <si>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  04</t>
    </r>
    <r>
      <rPr>
        <sz val="12"/>
        <rFont val="Times New Roman"/>
        <family val="1"/>
      </rPr>
      <t xml:space="preserve"> - 05 Listopada 2011 r. w Lubomierzu. </t>
    </r>
  </si>
  <si>
    <r>
      <t>·</t>
    </r>
    <r>
      <rPr>
        <sz val="7"/>
        <rFont val="Times New Roman"/>
        <family val="1"/>
      </rPr>
      <t xml:space="preserve">      </t>
    </r>
    <r>
      <rPr>
        <sz val="12"/>
        <rFont val="Times New Roman"/>
        <family val="1"/>
      </rPr>
      <t xml:space="preserve">  Urzędu Gminy i Miasta w Lubomierzu </t>
    </r>
  </si>
  <si>
    <r>
      <t>·</t>
    </r>
    <r>
      <rPr>
        <sz val="7"/>
        <rFont val="Times New Roman"/>
        <family val="1"/>
      </rPr>
      <t xml:space="preserve">         </t>
    </r>
    <r>
      <rPr>
        <sz val="12"/>
        <rFont val="Times New Roman"/>
        <family val="1"/>
      </rPr>
      <t>Szkoła Podstawowa w Lubomierzu</t>
    </r>
  </si>
  <si>
    <t>Budowa tras: Paweł Idzik  (PInO), Wojciech Król  (PInO), Maciej Pawłowicz  (PInO)  Adam Palbow (PINO)</t>
  </si>
  <si>
    <t>Kierownik Zawodów: Krzysztof Król  (PInO)</t>
  </si>
  <si>
    <t>Sędzia Główny: Wojciech Król  (PInO)</t>
  </si>
  <si>
    <t xml:space="preserve">Sędziowanie: Izabela Król , Marek Hakało, Adam Rodziewicz </t>
  </si>
  <si>
    <t xml:space="preserve">W trakcie zawodów obowiązywała tylko klasyfikacja zespołowa - suma pkt. przeliczeniowych
zdobytych przez zespół w 3 (2) etapach. Dodatkowo z odrębną klasyfikacją  przeprowadzono
  etap nocny dla uczestników z kategorii TM i TD określony jako kategoria TN. 
</t>
  </si>
  <si>
    <t>Karolina Wdowikowska
Klaudia Myśliwiec
Teresa Warchoł</t>
  </si>
  <si>
    <r>
      <t xml:space="preserve">7.  UCZESTNICTWO: </t>
    </r>
    <r>
      <rPr>
        <sz val="12"/>
        <rFont val="Times New Roman"/>
        <family val="1"/>
      </rPr>
      <t>do zawodów zgłosiło udział 138 uczestników. Wystartowało: 
 4 zawodników w kategorii TE, 13 zawodników w kat. TS, 7 zawodników w kat. TJ, 36 zawodników w kat. TM, 
  62 w kat. TD, 9 w kat. TP oraz 2  w kat. TN. Razem wystartowało 131 zawodników.</t>
    </r>
  </si>
  <si>
    <t xml:space="preserve">      Krzysztof Król                                                                                      Wojciech Król </t>
  </si>
  <si>
    <t xml:space="preserve">Na imprezie wybrano komisję odwoławczą w skałdzie  Roman Trocha , Krzysztof Lingienza, Jacek Wieszaczewski. Podczas imprezy do komisji nie wpłynął żaden protest
</t>
  </si>
  <si>
    <t xml:space="preserve">Etap I kat. TE "  Idealny Korytarz ", autor: Maciej Pawłowicz </t>
  </si>
  <si>
    <t xml:space="preserve">Etap II kat. TE " Dacie rade ", autor Maciej  Pawłowicz </t>
  </si>
  <si>
    <t xml:space="preserve">Etap II kat. TD " Prostokąty ", autor: Adam Palbow </t>
  </si>
  <si>
    <t xml:space="preserve">Etap II kat. TM "  Liczy sie czas  ", autor: Paweł Idzik  </t>
  </si>
  <si>
    <t xml:space="preserve">Etap  kat. TN (nocny) " Strach się bać! ", autor: Maciej Pawłowicz </t>
  </si>
  <si>
    <t>Etap I kat. TM " Azymucik ", autor: Adam Palbow</t>
  </si>
  <si>
    <t xml:space="preserve">Etap III kat. TE "  Decydujący Finał ", autor"  Wojciech Król </t>
  </si>
  <si>
    <t>Etap I kat. TD " Ach te drogi''  ", Paweł Idzik</t>
  </si>
  <si>
    <t>3h 45min</t>
  </si>
  <si>
    <t>4h 9min</t>
  </si>
  <si>
    <t xml:space="preserve">Etap III kat. TS "Decydujący Finał ", autor: Wojciech Król </t>
  </si>
  <si>
    <t xml:space="preserve">Etap III kat. TJ "Decydujący Finał ", autor: Wojciech Król  </t>
  </si>
  <si>
    <t>Służałek Tomasz 
Wdowikowski Patryk</t>
  </si>
  <si>
    <t>2h 12min</t>
  </si>
  <si>
    <t>1h 58min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</si>
  <si>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</si>
  <si>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</si>
  <si>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</si>
  <si>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</si>
  <si>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</si>
  <si>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</si>
  <si>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</si>
  <si>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</si>
  <si>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</si>
  <si>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</si>
  <si>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</si>
  <si>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3h 26min</t>
  </si>
  <si>
    <t>2h 51min</t>
  </si>
  <si>
    <t>pk</t>
  </si>
  <si>
    <t xml:space="preserve">Karol Tarnowski </t>
  </si>
  <si>
    <t>INO TOP PTSM Zgorzelec  (GimnazjumPieńsk)</t>
  </si>
  <si>
    <t>INO TOP Zgorzelec (Gim.Pieńsk)</t>
  </si>
  <si>
    <t>Karol Tarnowski
Damian Borek</t>
  </si>
  <si>
    <t>Damian Borek</t>
  </si>
  <si>
    <t xml:space="preserve">Patrycja Kazimierczak </t>
  </si>
  <si>
    <t xml:space="preserve">Jakub Czajko </t>
  </si>
  <si>
    <t>Szymon Bielecki</t>
  </si>
  <si>
    <t>Katarzyna Trólka</t>
  </si>
  <si>
    <t>Katarzyna Hańkowska</t>
  </si>
  <si>
    <t xml:space="preserve">Benita Gładysz </t>
  </si>
  <si>
    <t xml:space="preserve">Hanna Dąbrowska </t>
  </si>
  <si>
    <t>Martynka Kazimierska</t>
  </si>
  <si>
    <t xml:space="preserve">Etap I kat. TS " A", autor: Maciej Pawłowicz  </t>
  </si>
  <si>
    <t xml:space="preserve">Etap II kat. TS "B ", autor: Maciej Pawłowicz </t>
  </si>
  <si>
    <t>Etap I kat. TJ " B ", autor:  Maciej Pawłowicz</t>
  </si>
  <si>
    <t xml:space="preserve">Etap II kat. TJ " A ", autor: Maciej  Pawłowicz </t>
  </si>
  <si>
    <r>
      <t>·</t>
    </r>
    <r>
      <rPr>
        <sz val="12"/>
        <rFont val="Times New Roman"/>
        <family val="1"/>
      </rPr>
      <t xml:space="preserve">   Ośrodek Sportu i Rekreacji w Lubomierzu </t>
    </r>
  </si>
  <si>
    <t>,</t>
  </si>
  <si>
    <t>3h 6min</t>
  </si>
  <si>
    <t>3h 12min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</si>
</sst>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1" xfId="0" applyNumberFormat="1" applyFont="1" applyFill="1" applyBorder="1" applyAlignment="1">
      <alignment horizontal="centerContinuous" vertical="center" wrapText="1"/>
    </xf>
    <xf numFmtId="2" fontId="1" fillId="33" borderId="12" xfId="0" applyNumberFormat="1" applyFont="1" applyFill="1" applyBorder="1" applyAlignment="1">
      <alignment horizontal="centerContinuous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textRotation="90" wrapText="1"/>
    </xf>
    <xf numFmtId="2" fontId="4" fillId="33" borderId="14" xfId="0" applyNumberFormat="1" applyFont="1" applyFill="1" applyBorder="1" applyAlignment="1">
      <alignment horizontal="center" vertical="center" textRotation="90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1" fillId="42" borderId="13" xfId="0" applyNumberFormat="1" applyFont="1" applyFill="1" applyBorder="1" applyAlignment="1">
      <alignment horizontal="centerContinuous" vertical="center" wrapText="1"/>
    </xf>
    <xf numFmtId="2" fontId="1" fillId="42" borderId="10" xfId="0" applyNumberFormat="1" applyFont="1" applyFill="1" applyBorder="1" applyAlignment="1">
      <alignment horizontal="centerContinuous" vertical="center" wrapText="1"/>
    </xf>
    <xf numFmtId="49" fontId="4" fillId="42" borderId="13" xfId="0" applyNumberFormat="1" applyFont="1" applyFill="1" applyBorder="1" applyAlignment="1">
      <alignment horizontal="center" vertical="center" textRotation="90" wrapText="1"/>
    </xf>
    <xf numFmtId="2" fontId="4" fillId="42" borderId="10" xfId="0" applyNumberFormat="1" applyFont="1" applyFill="1" applyBorder="1" applyAlignment="1">
      <alignment horizontal="center" vertical="center" textRotation="90" wrapText="1"/>
    </xf>
    <xf numFmtId="49" fontId="4" fillId="42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33" borderId="17" xfId="0" applyNumberFormat="1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42" borderId="19" xfId="0" applyNumberFormat="1" applyFont="1" applyFill="1" applyBorder="1" applyAlignment="1">
      <alignment horizontal="center" vertical="center" wrapText="1"/>
    </xf>
    <xf numFmtId="2" fontId="1" fillId="42" borderId="13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49" fontId="4" fillId="42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0" borderId="22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6" sqref="A6"/>
    </sheetView>
  </sheetViews>
  <sheetFormatPr defaultColWidth="9.00390625" defaultRowHeight="12.75"/>
  <cols>
    <col min="1" max="1" width="118.75390625" style="0" customWidth="1"/>
    <col min="4" max="4" width="79.875" style="0" customWidth="1"/>
    <col min="9" max="9" width="14.875" style="0" customWidth="1"/>
  </cols>
  <sheetData>
    <row r="1" spans="1:4" ht="15.75">
      <c r="A1" s="58" t="s">
        <v>146</v>
      </c>
      <c r="D1" t="s">
        <v>63</v>
      </c>
    </row>
    <row r="2" ht="1.5" customHeight="1">
      <c r="A2" s="61"/>
    </row>
    <row r="3" spans="1:9" ht="32.25" customHeight="1">
      <c r="A3" s="116" t="s">
        <v>64</v>
      </c>
      <c r="B3" s="117"/>
      <c r="C3" s="117"/>
      <c r="D3" s="117"/>
      <c r="E3" s="117"/>
      <c r="F3" s="117"/>
      <c r="G3" s="117"/>
      <c r="H3" s="117"/>
      <c r="I3" s="117"/>
    </row>
    <row r="4" ht="1.5" customHeight="1">
      <c r="A4" s="61"/>
    </row>
    <row r="5" ht="15.75">
      <c r="A5" s="58" t="s">
        <v>25</v>
      </c>
    </row>
    <row r="6" ht="15.75">
      <c r="A6" s="62" t="s">
        <v>148</v>
      </c>
    </row>
    <row r="7" ht="15.75">
      <c r="A7" s="62" t="s">
        <v>65</v>
      </c>
    </row>
    <row r="8" ht="15.75">
      <c r="A8" s="62" t="s">
        <v>204</v>
      </c>
    </row>
    <row r="9" ht="15.75">
      <c r="A9" s="58" t="s">
        <v>26</v>
      </c>
    </row>
    <row r="10" ht="15.75">
      <c r="A10" s="62" t="s">
        <v>33</v>
      </c>
    </row>
    <row r="11" ht="15.75">
      <c r="A11" s="62" t="s">
        <v>66</v>
      </c>
    </row>
    <row r="12" ht="15.75">
      <c r="A12" s="62" t="s">
        <v>147</v>
      </c>
    </row>
    <row r="13" ht="18.75" customHeight="1">
      <c r="A13" s="58" t="s">
        <v>30</v>
      </c>
    </row>
    <row r="14" spans="1:9" ht="15.75">
      <c r="A14" s="81" t="s">
        <v>158</v>
      </c>
      <c r="B14" s="56"/>
      <c r="C14" s="56"/>
      <c r="D14" s="56"/>
      <c r="E14" s="56"/>
      <c r="F14" s="56"/>
      <c r="G14" s="56"/>
      <c r="H14" s="56"/>
      <c r="I14" s="56"/>
    </row>
    <row r="15" spans="1:9" ht="15.75">
      <c r="A15" s="114" t="s">
        <v>200</v>
      </c>
      <c r="B15" s="115"/>
      <c r="C15" s="115"/>
      <c r="D15" s="115"/>
      <c r="E15" s="115"/>
      <c r="F15" s="115"/>
      <c r="G15" s="115"/>
      <c r="H15" s="115"/>
      <c r="I15" s="115"/>
    </row>
    <row r="16" ht="15.75">
      <c r="A16" s="59" t="s">
        <v>202</v>
      </c>
    </row>
    <row r="17" spans="1:9" ht="15.75">
      <c r="A17" s="114" t="s">
        <v>163</v>
      </c>
      <c r="B17" s="115"/>
      <c r="C17" s="115"/>
      <c r="D17" s="115"/>
      <c r="E17" s="115"/>
      <c r="F17" s="115"/>
      <c r="G17" s="115"/>
      <c r="H17" s="115"/>
      <c r="I17" s="115"/>
    </row>
    <row r="18" ht="15.75">
      <c r="A18" s="59" t="s">
        <v>165</v>
      </c>
    </row>
    <row r="19" spans="1:9" ht="15.75">
      <c r="A19" s="81" t="s">
        <v>159</v>
      </c>
      <c r="B19" s="60"/>
      <c r="C19" s="60"/>
      <c r="D19" s="60"/>
      <c r="E19" s="60"/>
      <c r="F19" s="60"/>
      <c r="G19" s="60"/>
      <c r="H19" s="60"/>
      <c r="I19" s="60"/>
    </row>
    <row r="20" spans="1:9" ht="15.75">
      <c r="A20" s="59" t="s">
        <v>201</v>
      </c>
      <c r="B20" s="60"/>
      <c r="C20" s="60"/>
      <c r="D20" s="60"/>
      <c r="E20" s="60"/>
      <c r="F20" s="60"/>
      <c r="G20" s="60"/>
      <c r="H20" s="60"/>
      <c r="I20" s="60"/>
    </row>
    <row r="21" spans="1:9" ht="15.75">
      <c r="A21" s="114" t="s">
        <v>203</v>
      </c>
      <c r="B21" s="115"/>
      <c r="C21" s="115"/>
      <c r="D21" s="115"/>
      <c r="E21" s="115"/>
      <c r="F21" s="115"/>
      <c r="G21" s="115"/>
      <c r="H21" s="115"/>
      <c r="I21" s="115"/>
    </row>
    <row r="22" spans="1:9" ht="15.75">
      <c r="A22" s="114" t="s">
        <v>161</v>
      </c>
      <c r="B22" s="115"/>
      <c r="C22" s="115"/>
      <c r="D22" s="115"/>
      <c r="E22" s="115"/>
      <c r="F22" s="115"/>
      <c r="G22" s="115"/>
      <c r="H22" s="115"/>
      <c r="I22" s="115"/>
    </row>
    <row r="23" spans="1:9" ht="15.75">
      <c r="A23" s="114" t="s">
        <v>160</v>
      </c>
      <c r="B23" s="115"/>
      <c r="C23" s="115"/>
      <c r="D23" s="115"/>
      <c r="E23" s="115"/>
      <c r="F23" s="115"/>
      <c r="G23" s="115"/>
      <c r="H23" s="115"/>
      <c r="I23" s="115"/>
    </row>
    <row r="24" ht="15.75">
      <c r="A24" s="57" t="s">
        <v>164</v>
      </c>
    </row>
    <row r="25" ht="15.75">
      <c r="A25" s="57" t="s">
        <v>168</v>
      </c>
    </row>
    <row r="26" ht="15.75">
      <c r="A26" s="57" t="s">
        <v>169</v>
      </c>
    </row>
    <row r="27" spans="1:9" ht="15.75" hidden="1">
      <c r="A27" s="57"/>
      <c r="B27" s="60"/>
      <c r="C27" s="60"/>
      <c r="D27" s="60"/>
      <c r="E27" s="60"/>
      <c r="F27" s="60"/>
      <c r="G27" s="60"/>
      <c r="H27" s="60"/>
      <c r="I27" s="60"/>
    </row>
    <row r="28" spans="1:9" ht="15.75" hidden="1">
      <c r="A28" s="57"/>
      <c r="B28" s="60"/>
      <c r="C28" s="60"/>
      <c r="D28" s="60"/>
      <c r="E28" s="60"/>
      <c r="F28" s="60"/>
      <c r="G28" s="60"/>
      <c r="H28" s="60"/>
      <c r="I28" s="60"/>
    </row>
    <row r="29" spans="1:9" ht="15.75" hidden="1">
      <c r="A29" s="57"/>
      <c r="B29" s="56"/>
      <c r="C29" s="56"/>
      <c r="D29" s="56"/>
      <c r="E29" s="56"/>
      <c r="F29" s="56"/>
      <c r="G29" s="56"/>
      <c r="H29" s="56"/>
      <c r="I29" s="56"/>
    </row>
    <row r="30" spans="1:9" ht="16.5" customHeight="1">
      <c r="A30" s="114" t="s">
        <v>162</v>
      </c>
      <c r="B30" s="115"/>
      <c r="C30" s="115"/>
      <c r="D30" s="115"/>
      <c r="E30" s="115"/>
      <c r="F30" s="115"/>
      <c r="G30" s="115"/>
      <c r="H30" s="115"/>
      <c r="I30" s="115"/>
    </row>
    <row r="31" spans="1:9" ht="15.75" customHeight="1">
      <c r="A31" s="114"/>
      <c r="B31" s="115"/>
      <c r="C31" s="115"/>
      <c r="D31" s="115"/>
      <c r="E31" s="115"/>
      <c r="F31" s="115"/>
      <c r="G31" s="115"/>
      <c r="H31" s="115"/>
      <c r="I31" s="115"/>
    </row>
    <row r="32" ht="15" customHeight="1">
      <c r="A32" s="50" t="s">
        <v>27</v>
      </c>
    </row>
    <row r="33" spans="1:15" ht="100.5" customHeight="1">
      <c r="A33" s="118" t="s">
        <v>153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ht="48" customHeight="1">
      <c r="A34" s="116" t="s">
        <v>155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ht="3" customHeight="1">
      <c r="A35" s="51"/>
    </row>
    <row r="36" spans="1:15" ht="30" customHeight="1">
      <c r="A36" s="116" t="s">
        <v>67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ht="1.5" customHeight="1">
      <c r="A37" s="51"/>
    </row>
    <row r="38" spans="1:9" ht="30" customHeight="1">
      <c r="A38" s="116" t="s">
        <v>32</v>
      </c>
      <c r="B38" s="117"/>
      <c r="C38" s="117"/>
      <c r="D38" s="117"/>
      <c r="E38" s="117"/>
      <c r="F38" s="117"/>
      <c r="G38" s="117"/>
      <c r="H38" s="117"/>
      <c r="I38" s="117"/>
    </row>
    <row r="39" ht="1.5" customHeight="1">
      <c r="A39" s="55"/>
    </row>
    <row r="40" ht="15.75">
      <c r="A40" s="50" t="s">
        <v>28</v>
      </c>
    </row>
    <row r="41" ht="15.75">
      <c r="A41" s="54" t="s">
        <v>150</v>
      </c>
    </row>
    <row r="42" ht="19.5" customHeight="1">
      <c r="A42" s="54" t="s">
        <v>151</v>
      </c>
    </row>
    <row r="43" spans="1:9" ht="30.75" customHeight="1">
      <c r="A43" s="118" t="s">
        <v>149</v>
      </c>
      <c r="B43" s="117"/>
      <c r="C43" s="117"/>
      <c r="D43" s="117"/>
      <c r="E43" s="117"/>
      <c r="F43" s="117"/>
      <c r="G43" s="117"/>
      <c r="H43" s="117"/>
      <c r="I43" s="117"/>
    </row>
    <row r="44" ht="15.75" hidden="1">
      <c r="A44" s="57"/>
    </row>
    <row r="45" ht="15.75">
      <c r="A45" s="57" t="s">
        <v>152</v>
      </c>
    </row>
    <row r="46" spans="1:9" ht="1.5" customHeight="1">
      <c r="A46" s="118"/>
      <c r="B46" s="117"/>
      <c r="C46" s="117"/>
      <c r="D46" s="117"/>
      <c r="E46" s="117"/>
      <c r="F46" s="117"/>
      <c r="G46" s="117"/>
      <c r="H46" s="117"/>
      <c r="I46" s="117"/>
    </row>
    <row r="47" ht="0.75" customHeight="1" hidden="1">
      <c r="A47" s="52"/>
    </row>
    <row r="48" ht="15.75">
      <c r="A48" s="58" t="s">
        <v>29</v>
      </c>
    </row>
    <row r="49" spans="1:9" ht="80.25" customHeight="1">
      <c r="A49" s="112" t="s">
        <v>157</v>
      </c>
      <c r="B49" s="63"/>
      <c r="C49" s="63"/>
      <c r="D49" s="63"/>
      <c r="E49" s="63"/>
      <c r="F49" s="63"/>
      <c r="G49" s="63"/>
      <c r="H49" s="63"/>
      <c r="I49" s="63"/>
    </row>
    <row r="50" ht="15.75" customHeight="1">
      <c r="A50" s="53"/>
    </row>
    <row r="51" spans="1:6" ht="15.75">
      <c r="A51" s="53" t="s">
        <v>68</v>
      </c>
      <c r="F51" s="53"/>
    </row>
    <row r="52" spans="1:14" ht="15.75">
      <c r="A52" s="53" t="s">
        <v>156</v>
      </c>
      <c r="F52" s="114"/>
      <c r="G52" s="117"/>
      <c r="H52" s="117"/>
      <c r="I52" s="117"/>
      <c r="J52" s="117"/>
      <c r="K52" s="117"/>
      <c r="L52" s="117"/>
      <c r="M52" s="117"/>
      <c r="N52" s="117"/>
    </row>
  </sheetData>
  <sheetProtection/>
  <mergeCells count="15">
    <mergeCell ref="F52:N52"/>
    <mergeCell ref="A43:I43"/>
    <mergeCell ref="A33:O33"/>
    <mergeCell ref="A34:O34"/>
    <mergeCell ref="A38:I38"/>
    <mergeCell ref="A46:I46"/>
    <mergeCell ref="A36:O36"/>
    <mergeCell ref="A17:I17"/>
    <mergeCell ref="A22:I22"/>
    <mergeCell ref="A23:I23"/>
    <mergeCell ref="A31:I31"/>
    <mergeCell ref="A30:I30"/>
    <mergeCell ref="A3:I3"/>
    <mergeCell ref="A21:I21"/>
    <mergeCell ref="A15:I15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K11" sqref="A2:K11"/>
    </sheetView>
  </sheetViews>
  <sheetFormatPr defaultColWidth="9.00390625" defaultRowHeight="12.75"/>
  <sheetData>
    <row r="2" spans="1:11" ht="51">
      <c r="A2" s="83">
        <v>5</v>
      </c>
      <c r="B2" s="30" t="s">
        <v>50</v>
      </c>
      <c r="C2" s="89" t="s">
        <v>51</v>
      </c>
      <c r="D2" s="46">
        <v>240</v>
      </c>
      <c r="E2" s="28">
        <f>IF(D2&lt;&gt;"",IF(ISNUMBER(D2),MAX(1000/Stałe!$N$2*(Stałe!$N$2-D2+MIN(D:D)),0),0),"")</f>
        <v>1000</v>
      </c>
      <c r="F2" s="9">
        <f aca="true" t="shared" si="0" ref="F2:F11">IF(E2&lt;&gt;"",RANK(E2,E$1:E$65536),"")</f>
        <v>1</v>
      </c>
      <c r="G2" s="31">
        <v>0</v>
      </c>
      <c r="H2" s="28" t="e">
        <f>IF(G2&lt;&gt;"",IF(ISNUMBER(G2),MAX(1000/Stałe!$N$3*(Stałe!$N$3-G2+MIN(G:G)),0),0),"")</f>
        <v>#DIV/0!</v>
      </c>
      <c r="I2" s="9" t="e">
        <f aca="true" t="shared" si="1" ref="I2:I11">IF(H2&lt;&gt;"",RANK(H2,H$1:H$65536),"")</f>
        <v>#DIV/0!</v>
      </c>
      <c r="J2" s="28" t="e">
        <f aca="true" t="shared" si="2" ref="J2:J11">IF(H2&lt;&gt;"",E2+H2,"")</f>
        <v>#DIV/0!</v>
      </c>
      <c r="K2" s="9" t="e">
        <f aca="true" t="shared" si="3" ref="K2:K11">IF(J2&lt;&gt;"",RANK(J2,J$1:J$65536),"")</f>
        <v>#DIV/0!</v>
      </c>
    </row>
    <row r="3" spans="1:11" ht="63.75">
      <c r="A3" s="83">
        <v>7</v>
      </c>
      <c r="B3" s="47" t="s">
        <v>54</v>
      </c>
      <c r="C3" s="89" t="s">
        <v>51</v>
      </c>
      <c r="D3" s="46">
        <v>705</v>
      </c>
      <c r="E3" s="28">
        <f>IF(D3&lt;&gt;"",IF(ISNUMBER(D3),MAX(1000/Stałe!$N$2*(Stałe!$N$2-D3+MIN(D:D)),0),0),"")</f>
        <v>0</v>
      </c>
      <c r="F3" s="9">
        <f t="shared" si="0"/>
        <v>5</v>
      </c>
      <c r="G3" s="31">
        <v>0</v>
      </c>
      <c r="H3" s="28" t="e">
        <f>IF(G3&lt;&gt;"",IF(ISNUMBER(G3),MAX(1000/Stałe!$N$3*(Stałe!$N$3-G3+MIN(G:G)),0),0),"")</f>
        <v>#DIV/0!</v>
      </c>
      <c r="I3" s="9" t="e">
        <f t="shared" si="1"/>
        <v>#DIV/0!</v>
      </c>
      <c r="J3" s="28" t="e">
        <f t="shared" si="2"/>
        <v>#DIV/0!</v>
      </c>
      <c r="K3" s="9" t="e">
        <f t="shared" si="3"/>
        <v>#DIV/0!</v>
      </c>
    </row>
    <row r="4" spans="1:11" ht="38.25">
      <c r="A4" s="83">
        <v>3</v>
      </c>
      <c r="B4" s="30" t="s">
        <v>46</v>
      </c>
      <c r="C4" s="64" t="s">
        <v>47</v>
      </c>
      <c r="D4" s="46">
        <v>378</v>
      </c>
      <c r="E4" s="28">
        <f>IF(D4&lt;&gt;"",IF(ISNUMBER(D4),MAX(1000/Stałe!$N$2*(Stałe!$N$2-D4+MIN(D:D)),0),0),"")</f>
        <v>616.6666666666666</v>
      </c>
      <c r="F4" s="9">
        <f t="shared" si="0"/>
        <v>2</v>
      </c>
      <c r="G4" s="31">
        <v>210</v>
      </c>
      <c r="H4" s="28" t="e">
        <f>IF(G4&lt;&gt;"",IF(ISNUMBER(G4),MAX(1000/Stałe!$N$3*(Stałe!$N$3-G4+MIN(G:G)),0),0),"")</f>
        <v>#DIV/0!</v>
      </c>
      <c r="I4" s="9" t="e">
        <f t="shared" si="1"/>
        <v>#DIV/0!</v>
      </c>
      <c r="J4" s="28" t="e">
        <f t="shared" si="2"/>
        <v>#DIV/0!</v>
      </c>
      <c r="K4" s="9" t="e">
        <f t="shared" si="3"/>
        <v>#DIV/0!</v>
      </c>
    </row>
    <row r="5" spans="1:11" ht="76.5">
      <c r="A5" s="83">
        <v>6</v>
      </c>
      <c r="B5" s="30" t="s">
        <v>53</v>
      </c>
      <c r="C5" s="64" t="s">
        <v>52</v>
      </c>
      <c r="D5" s="31">
        <v>775</v>
      </c>
      <c r="E5" s="28">
        <f>IF(D5&lt;&gt;"",IF(ISNUMBER(D5),MAX(1000/Stałe!$N$2*(Stałe!$N$2-D5+MIN(D:D)),0),0),"")</f>
        <v>0</v>
      </c>
      <c r="F5" s="9">
        <f t="shared" si="0"/>
        <v>5</v>
      </c>
      <c r="G5" s="31">
        <v>0</v>
      </c>
      <c r="H5" s="28" t="e">
        <f>IF(G5&lt;&gt;"",IF(ISNUMBER(G5),MAX(1000/Stałe!$N$3*(Stałe!$N$3-G5+MIN(G:G)),0),0),"")</f>
        <v>#DIV/0!</v>
      </c>
      <c r="I5" s="9" t="e">
        <f t="shared" si="1"/>
        <v>#DIV/0!</v>
      </c>
      <c r="J5" s="28" t="e">
        <f t="shared" si="2"/>
        <v>#DIV/0!</v>
      </c>
      <c r="K5" s="9" t="e">
        <f t="shared" si="3"/>
        <v>#DIV/0!</v>
      </c>
    </row>
    <row r="6" spans="1:11" ht="38.25">
      <c r="A6" s="83">
        <v>10</v>
      </c>
      <c r="B6" s="30" t="s">
        <v>61</v>
      </c>
      <c r="C6" s="64" t="s">
        <v>47</v>
      </c>
      <c r="D6" s="46">
        <v>493</v>
      </c>
      <c r="E6" s="28">
        <f>IF(D6&lt;&gt;"",IF(ISNUMBER(D6),MAX(1000/Stałe!$N$2*(Stałe!$N$2-D6+MIN(D:D)),0),0),"")</f>
        <v>297.22222222222223</v>
      </c>
      <c r="F6" s="9">
        <f t="shared" si="0"/>
        <v>3</v>
      </c>
      <c r="G6" s="31">
        <v>210</v>
      </c>
      <c r="H6" s="28" t="e">
        <f>IF(G6&lt;&gt;"",IF(ISNUMBER(G6),MAX(1000/Stałe!$N$3*(Stałe!$N$3-G6+MIN(G:G)),0),0),"")</f>
        <v>#DIV/0!</v>
      </c>
      <c r="I6" s="9" t="e">
        <f t="shared" si="1"/>
        <v>#DIV/0!</v>
      </c>
      <c r="J6" s="28" t="e">
        <f t="shared" si="2"/>
        <v>#DIV/0!</v>
      </c>
      <c r="K6" s="9" t="e">
        <f t="shared" si="3"/>
        <v>#DIV/0!</v>
      </c>
    </row>
    <row r="7" spans="1:11" ht="76.5">
      <c r="A7" s="83">
        <v>2</v>
      </c>
      <c r="B7" s="30" t="s">
        <v>62</v>
      </c>
      <c r="C7" s="90" t="s">
        <v>45</v>
      </c>
      <c r="D7" s="72">
        <v>493</v>
      </c>
      <c r="E7" s="28">
        <f>IF(D7&lt;&gt;"",IF(ISNUMBER(D7),MAX(1000/Stałe!$N$2*(Stałe!$N$2-D7+MIN(D:D)),0),0),"")</f>
        <v>297.22222222222223</v>
      </c>
      <c r="F7" s="9">
        <f t="shared" si="0"/>
        <v>3</v>
      </c>
      <c r="G7" s="31" t="s">
        <v>60</v>
      </c>
      <c r="H7" s="28">
        <f>IF(G7&lt;&gt;"",IF(ISNUMBER(G7),MAX(1000/Stałe!$N$3*(Stałe!$N$3-G7+MIN(G:G)),0),0),"")</f>
        <v>0</v>
      </c>
      <c r="I7" s="9" t="e">
        <f t="shared" si="1"/>
        <v>#DIV/0!</v>
      </c>
      <c r="J7" s="28">
        <f t="shared" si="2"/>
        <v>297.22222222222223</v>
      </c>
      <c r="K7" s="9" t="e">
        <f t="shared" si="3"/>
        <v>#DIV/0!</v>
      </c>
    </row>
    <row r="8" spans="1:11" ht="60">
      <c r="A8" s="83">
        <v>8</v>
      </c>
      <c r="B8" s="30" t="s">
        <v>55</v>
      </c>
      <c r="C8" s="89" t="s">
        <v>56</v>
      </c>
      <c r="D8" s="46">
        <v>677</v>
      </c>
      <c r="E8" s="28">
        <f>IF(D8&lt;&gt;"",IF(ISNUMBER(D8),MAX(1000/Stałe!$N$2*(Stałe!$N$2-D8+MIN(D:D)),0),0),"")</f>
        <v>0</v>
      </c>
      <c r="F8" s="9">
        <f t="shared" si="0"/>
        <v>5</v>
      </c>
      <c r="G8" s="31" t="s">
        <v>60</v>
      </c>
      <c r="H8" s="28">
        <f>IF(G8&lt;&gt;"",IF(ISNUMBER(G8),MAX(1000/Stałe!$N$3*(Stałe!$N$3-G8+MIN(G:G)),0),0),"")</f>
        <v>0</v>
      </c>
      <c r="I8" s="9" t="e">
        <f t="shared" si="1"/>
        <v>#DIV/0!</v>
      </c>
      <c r="J8" s="28">
        <f t="shared" si="2"/>
        <v>0</v>
      </c>
      <c r="K8" s="9" t="e">
        <f t="shared" si="3"/>
        <v>#DIV/0!</v>
      </c>
    </row>
    <row r="9" spans="1:11" ht="51">
      <c r="A9" s="83">
        <v>1</v>
      </c>
      <c r="B9" s="30" t="s">
        <v>43</v>
      </c>
      <c r="C9" s="64" t="s">
        <v>44</v>
      </c>
      <c r="D9" s="10">
        <v>775</v>
      </c>
      <c r="E9" s="28">
        <f>IF(D9&lt;&gt;"",IF(ISNUMBER(D9),MAX(1000/Stałe!$N$2*(Stałe!$N$2-D9+MIN(D:D)),0),0),"")</f>
        <v>0</v>
      </c>
      <c r="F9" s="9">
        <f t="shared" si="0"/>
        <v>5</v>
      </c>
      <c r="G9" s="97" t="s">
        <v>60</v>
      </c>
      <c r="H9" s="28">
        <f>IF(G9&lt;&gt;"",IF(ISNUMBER(G9),MAX(1000/Stałe!$N$3*(Stałe!$N$3-G9+MIN(G:G)),0),0),"")</f>
        <v>0</v>
      </c>
      <c r="I9" s="9" t="e">
        <f t="shared" si="1"/>
        <v>#DIV/0!</v>
      </c>
      <c r="J9" s="28">
        <f t="shared" si="2"/>
        <v>0</v>
      </c>
      <c r="K9" s="9" t="e">
        <f t="shared" si="3"/>
        <v>#DIV/0!</v>
      </c>
    </row>
    <row r="10" spans="1:11" ht="84">
      <c r="A10" s="83">
        <v>4</v>
      </c>
      <c r="B10" s="30" t="s">
        <v>48</v>
      </c>
      <c r="C10" s="89" t="s">
        <v>49</v>
      </c>
      <c r="D10" s="46">
        <v>835</v>
      </c>
      <c r="E10" s="28">
        <f>IF(D10&lt;&gt;"",IF(ISNUMBER(D10),MAX(1000/Stałe!$N$2*(Stałe!$N$2-D10+MIN(D:D)),0),0),"")</f>
        <v>0</v>
      </c>
      <c r="F10" s="9">
        <f t="shared" si="0"/>
        <v>5</v>
      </c>
      <c r="G10" s="31" t="s">
        <v>60</v>
      </c>
      <c r="H10" s="28">
        <f>IF(G10&lt;&gt;"",IF(ISNUMBER(G10),MAX(1000/Stałe!$N$3*(Stałe!$N$3-G10+MIN(G:G)),0),0),"")</f>
        <v>0</v>
      </c>
      <c r="I10" s="9" t="e">
        <f t="shared" si="1"/>
        <v>#DIV/0!</v>
      </c>
      <c r="J10" s="28">
        <f t="shared" si="2"/>
        <v>0</v>
      </c>
      <c r="K10" s="9" t="e">
        <f t="shared" si="3"/>
        <v>#DIV/0!</v>
      </c>
    </row>
    <row r="11" spans="1:11" ht="60">
      <c r="A11" s="83">
        <v>9</v>
      </c>
      <c r="B11" s="30" t="s">
        <v>57</v>
      </c>
      <c r="C11" s="89" t="s">
        <v>56</v>
      </c>
      <c r="D11" s="46">
        <v>870</v>
      </c>
      <c r="E11" s="28">
        <f>IF(D11&lt;&gt;"",IF(ISNUMBER(D11),MAX(1000/Stałe!$N$2*(Stałe!$N$2-D11+MIN(D:D)),0),0),"")</f>
        <v>0</v>
      </c>
      <c r="F11" s="9">
        <f t="shared" si="0"/>
        <v>5</v>
      </c>
      <c r="G11" s="31" t="s">
        <v>60</v>
      </c>
      <c r="H11" s="28">
        <f>IF(G11&lt;&gt;"",IF(ISNUMBER(G11),MAX(1000/Stałe!$N$3*(Stałe!$N$3-G11+MIN(G:G)),0),0),"")</f>
        <v>0</v>
      </c>
      <c r="I11" s="9" t="e">
        <f t="shared" si="1"/>
        <v>#DIV/0!</v>
      </c>
      <c r="J11" s="28">
        <f t="shared" si="2"/>
        <v>0</v>
      </c>
      <c r="K11" s="9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Normal="88" zoomScaleSheetLayoutView="75" workbookViewId="0" topLeftCell="B1">
      <selection activeCell="G4" sqref="G4"/>
    </sheetView>
  </sheetViews>
  <sheetFormatPr defaultColWidth="9.00390625" defaultRowHeight="12.75"/>
  <cols>
    <col min="1" max="1" width="4.25390625" style="40" customWidth="1"/>
    <col min="2" max="2" width="19.875" style="41" customWidth="1"/>
    <col min="3" max="3" width="22.125" style="42" customWidth="1"/>
    <col min="4" max="4" width="7.625" style="38" bestFit="1" customWidth="1"/>
    <col min="5" max="5" width="8.375" style="39" customWidth="1"/>
    <col min="6" max="6" width="3.625" style="40" customWidth="1"/>
    <col min="7" max="7" width="6.625" style="38" bestFit="1" customWidth="1"/>
    <col min="8" max="8" width="8.25390625" style="39" customWidth="1"/>
    <col min="9" max="9" width="3.375" style="40" customWidth="1"/>
    <col min="10" max="10" width="8.625" style="39" customWidth="1"/>
    <col min="11" max="11" width="3.625" style="40" customWidth="1"/>
    <col min="12" max="12" width="7.375" style="38" bestFit="1" customWidth="1"/>
    <col min="13" max="13" width="8.125" style="39" customWidth="1"/>
    <col min="14" max="14" width="3.625" style="40" customWidth="1"/>
    <col min="15" max="15" width="8.875" style="39" customWidth="1"/>
    <col min="16" max="16" width="3.625" style="40" customWidth="1"/>
    <col min="17" max="17" width="5.75390625" style="38" hidden="1" customWidth="1"/>
    <col min="18" max="18" width="8.125" style="39" hidden="1" customWidth="1"/>
    <col min="19" max="19" width="3.25390625" style="40" hidden="1" customWidth="1"/>
    <col min="20" max="20" width="8.125" style="39" hidden="1" customWidth="1"/>
    <col min="21" max="21" width="9.125" style="40" hidden="1" customWidth="1"/>
    <col min="22" max="16384" width="9.125" style="19" customWidth="1"/>
  </cols>
  <sheetData>
    <row r="1" spans="1:21" s="2" customFormat="1" ht="15" customHeight="1">
      <c r="A1" s="119" t="s">
        <v>0</v>
      </c>
      <c r="B1" s="121" t="s">
        <v>19</v>
      </c>
      <c r="C1" s="121" t="s">
        <v>22</v>
      </c>
      <c r="D1" s="123" t="s">
        <v>9</v>
      </c>
      <c r="E1" s="123"/>
      <c r="F1" s="123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92" t="s">
        <v>11</v>
      </c>
      <c r="R1" s="92"/>
      <c r="S1" s="92"/>
      <c r="T1" s="124" t="s">
        <v>16</v>
      </c>
      <c r="U1" s="125"/>
    </row>
    <row r="2" spans="1:21" s="1" customFormat="1" ht="52.5" thickBot="1">
      <c r="A2" s="120"/>
      <c r="B2" s="122"/>
      <c r="C2" s="122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26" t="s">
        <v>17</v>
      </c>
      <c r="M2" s="27" t="s">
        <v>18</v>
      </c>
      <c r="N2" s="26" t="s">
        <v>13</v>
      </c>
      <c r="O2" s="27" t="s">
        <v>18</v>
      </c>
      <c r="P2" s="26" t="s">
        <v>13</v>
      </c>
      <c r="Q2" s="95" t="s">
        <v>17</v>
      </c>
      <c r="R2" s="94" t="s">
        <v>18</v>
      </c>
      <c r="S2" s="95" t="s">
        <v>13</v>
      </c>
      <c r="T2" s="94" t="s">
        <v>18</v>
      </c>
      <c r="U2" s="95" t="s">
        <v>13</v>
      </c>
    </row>
    <row r="3" spans="1:21" ht="27.75" customHeight="1">
      <c r="A3" s="83">
        <v>1</v>
      </c>
      <c r="B3" s="70" t="s">
        <v>133</v>
      </c>
      <c r="C3" s="96" t="s">
        <v>134</v>
      </c>
      <c r="D3" s="16">
        <v>810</v>
      </c>
      <c r="E3" s="17">
        <f>IF(D3&lt;&gt;"",IF(ISNUMBER(D3),MAX(1000/TEE1*(TEE1-D3+MIN(D:D)),1),0),"")</f>
        <v>838.8888888888889</v>
      </c>
      <c r="F3" s="18">
        <f>IF(E3&lt;&gt;"",RANK(E3,E:E),"")</f>
        <v>2</v>
      </c>
      <c r="G3" s="16">
        <v>25</v>
      </c>
      <c r="H3" s="17">
        <f>IF(G3&lt;&gt;"",IF(ISNUMBER(G3),MAX(1000/TEE2*(TEE2-G3+MIN(G:G)),1),0),"")</f>
        <v>1000</v>
      </c>
      <c r="I3" s="18">
        <f>IF(H3&lt;&gt;"",RANK(H3,H:H),"")</f>
        <v>1</v>
      </c>
      <c r="J3" s="17">
        <f>IF(H3&lt;&gt;"",E3+H3,"")</f>
        <v>1838.888888888889</v>
      </c>
      <c r="K3" s="18">
        <f>IF(J3&lt;&gt;"",RANK(J3,J:J),"")</f>
        <v>1</v>
      </c>
      <c r="L3" s="16">
        <v>206</v>
      </c>
      <c r="M3" s="17">
        <f>IF(L3&lt;&gt;"",IF(ISNUMBER(L3),MAX(1000/TEE3*(TEE3-L3+MIN(L:L)),1),0),"")</f>
        <v>1000.0000000000001</v>
      </c>
      <c r="N3" s="18">
        <f>IF(M3&lt;&gt;"",RANK(M3,M:M),"")</f>
        <v>1</v>
      </c>
      <c r="O3" s="17">
        <f>IF(M3&lt;&gt;"",J3+M3,"")</f>
        <v>2838.888888888889</v>
      </c>
      <c r="P3" s="18">
        <f>IF(O3&lt;&gt;"",RANK(O3,O:O),"")</f>
        <v>1</v>
      </c>
      <c r="Q3" s="16"/>
      <c r="R3" s="17"/>
      <c r="S3" s="18"/>
      <c r="T3" s="17"/>
      <c r="U3" s="18"/>
    </row>
    <row r="4" spans="1:21" ht="27.75" customHeight="1">
      <c r="A4" s="83">
        <v>2</v>
      </c>
      <c r="B4" s="70" t="s">
        <v>85</v>
      </c>
      <c r="C4" s="96" t="s">
        <v>38</v>
      </c>
      <c r="D4" s="16">
        <v>810</v>
      </c>
      <c r="E4" s="17">
        <f>IF(D4&lt;&gt;"",IF(ISNUMBER(D4),MAX(1000/TEE1*(TEE1-D4+MIN(D:D)),1),0),"")</f>
        <v>838.8888888888889</v>
      </c>
      <c r="F4" s="18">
        <f>IF(E4&lt;&gt;"",RANK(E4,E:E),"")</f>
        <v>2</v>
      </c>
      <c r="G4" s="16">
        <v>25</v>
      </c>
      <c r="H4" s="17">
        <f>IF(G4&lt;&gt;"",IF(ISNUMBER(G4),MAX(1000/TEE2*(TEE2-G4+MIN(G:G)),1),0),"")</f>
        <v>1000</v>
      </c>
      <c r="I4" s="18">
        <f>IF(H4&lt;&gt;"",RANK(H4,H:H),"")</f>
        <v>1</v>
      </c>
      <c r="J4" s="17">
        <f>IF(H4&lt;&gt;"",E4+H4,"")</f>
        <v>1838.888888888889</v>
      </c>
      <c r="K4" s="18">
        <f>IF(J4&lt;&gt;"",RANK(J4,J:J),"")</f>
        <v>1</v>
      </c>
      <c r="L4" s="23" t="s">
        <v>60</v>
      </c>
      <c r="M4" s="17">
        <f>IF(L4&lt;&gt;"",IF(ISNUMBER(L4),MAX(1000/TEE3*(TEE3-L4+MIN(L:L)),1),0),"")</f>
        <v>0</v>
      </c>
      <c r="N4" s="18">
        <f>IF(M4&lt;&gt;"",RANK(M4,M:M),"")</f>
        <v>3</v>
      </c>
      <c r="O4" s="17">
        <f>IF(M4&lt;&gt;"",J4+M4,"")</f>
        <v>1838.888888888889</v>
      </c>
      <c r="P4" s="18">
        <f>IF(O4&lt;&gt;"",RANK(O4,O:O),"")</f>
        <v>2</v>
      </c>
      <c r="Q4" s="16"/>
      <c r="R4" s="17"/>
      <c r="S4" s="18"/>
      <c r="T4" s="17"/>
      <c r="U4" s="18"/>
    </row>
    <row r="5" spans="1:21" ht="27.75" customHeight="1">
      <c r="A5" s="83">
        <v>3</v>
      </c>
      <c r="B5" s="70" t="s">
        <v>35</v>
      </c>
      <c r="C5" s="96" t="s">
        <v>37</v>
      </c>
      <c r="D5" s="16">
        <v>665</v>
      </c>
      <c r="E5" s="17">
        <f>IF(D5&lt;&gt;"",IF(ISNUMBER(D5),MAX(1000/TEE1*(TEE1-D5+MIN(D:D)),1),0),"")</f>
        <v>1000</v>
      </c>
      <c r="F5" s="18">
        <f>IF(E5&lt;&gt;"",RANK(E5,E:E),"")</f>
        <v>1</v>
      </c>
      <c r="G5" s="16">
        <v>540</v>
      </c>
      <c r="H5" s="17">
        <f>IF(G5&lt;&gt;"",IF(ISNUMBER(G5),MAX(1000/TEE2*(TEE2-G5+MIN(G:G)),1),0),"")</f>
        <v>182.53968253968253</v>
      </c>
      <c r="I5" s="18">
        <f>IF(H5&lt;&gt;"",RANK(H5,H:H),"")</f>
        <v>3</v>
      </c>
      <c r="J5" s="17">
        <f>IF(H5&lt;&gt;"",E5+H5,"")</f>
        <v>1182.5396825396824</v>
      </c>
      <c r="K5" s="18">
        <f>IF(J5&lt;&gt;"",RANK(J5,J:J),"")</f>
        <v>3</v>
      </c>
      <c r="L5" s="23">
        <v>655</v>
      </c>
      <c r="M5" s="17">
        <f>IF(L5&lt;&gt;"",IF(ISNUMBER(L5),MAX(1000/TEE3*(TEE3-L5+MIN(L:L)),1),0),"")</f>
        <v>546.4646464646465</v>
      </c>
      <c r="N5" s="18">
        <f>IF(M5&lt;&gt;"",RANK(M5,M:M),"")</f>
        <v>2</v>
      </c>
      <c r="O5" s="17">
        <f>IF(M5&lt;&gt;"",J5+M5,"")</f>
        <v>1729.004329004329</v>
      </c>
      <c r="P5" s="18">
        <f>IF(O5&lt;&gt;"",RANK(O5,O:O),"")</f>
        <v>3</v>
      </c>
      <c r="Q5" s="19"/>
      <c r="R5" s="19"/>
      <c r="S5" s="19"/>
      <c r="T5" s="19"/>
      <c r="U5" s="19"/>
    </row>
    <row r="6" spans="1:21" ht="27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7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ht="12.75">
      <c r="C10" s="41"/>
    </row>
    <row r="11" spans="2:3" ht="12.75">
      <c r="B11" s="42"/>
      <c r="C11" s="41"/>
    </row>
    <row r="12" ht="12.75">
      <c r="C12" s="41"/>
    </row>
    <row r="13" ht="12.75">
      <c r="C13" s="41"/>
    </row>
    <row r="14" ht="12.75">
      <c r="C14" s="41"/>
    </row>
    <row r="15" ht="12.75">
      <c r="C15" s="41"/>
    </row>
    <row r="16" ht="12.75">
      <c r="C16" s="41"/>
    </row>
    <row r="17" ht="12.75">
      <c r="C17" s="41"/>
    </row>
    <row r="18" ht="12.75">
      <c r="C18" s="41"/>
    </row>
    <row r="19" ht="12.75">
      <c r="C19" s="41"/>
    </row>
    <row r="20" ht="12.75">
      <c r="C20" s="41"/>
    </row>
    <row r="21" ht="12.75">
      <c r="C21" s="41"/>
    </row>
    <row r="22" ht="12.75">
      <c r="C22" s="41"/>
    </row>
    <row r="23" ht="12.75">
      <c r="C23" s="41"/>
    </row>
  </sheetData>
  <sheetProtection/>
  <mergeCells count="5">
    <mergeCell ref="A1:A2"/>
    <mergeCell ref="B1:B2"/>
    <mergeCell ref="C1:C2"/>
    <mergeCell ref="D1:F1"/>
    <mergeCell ref="T1:U1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5" r:id="rId1"/>
  <headerFooter alignWithMargins="0">
    <oddHeader>&amp;CV Ogólnopolska MnO "O Złoty Liść Jesieni  "
Kategoria TE&amp;RLiś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="98" zoomScaleNormal="98" zoomScaleSheetLayoutView="75" zoomScalePageLayoutView="90" workbookViewId="0" topLeftCell="A1">
      <selection activeCell="O13" sqref="O13"/>
    </sheetView>
  </sheetViews>
  <sheetFormatPr defaultColWidth="9.00390625" defaultRowHeight="12.75"/>
  <cols>
    <col min="1" max="1" width="4.125" style="40" customWidth="1"/>
    <col min="2" max="2" width="21.75390625" style="41" customWidth="1"/>
    <col min="3" max="3" width="27.00390625" style="42" customWidth="1"/>
    <col min="4" max="4" width="7.625" style="38" bestFit="1" customWidth="1"/>
    <col min="5" max="5" width="8.375" style="39" customWidth="1"/>
    <col min="6" max="6" width="3.625" style="40" customWidth="1"/>
    <col min="7" max="7" width="6.625" style="38" bestFit="1" customWidth="1"/>
    <col min="8" max="8" width="8.25390625" style="39" customWidth="1"/>
    <col min="9" max="9" width="3.375" style="40" customWidth="1"/>
    <col min="10" max="10" width="8.625" style="39" customWidth="1"/>
    <col min="11" max="11" width="4.625" style="40" customWidth="1"/>
    <col min="12" max="12" width="6.75390625" style="38" customWidth="1"/>
    <col min="13" max="13" width="8.125" style="39" customWidth="1"/>
    <col min="14" max="14" width="3.625" style="40" customWidth="1"/>
    <col min="15" max="15" width="8.875" style="39" customWidth="1"/>
    <col min="16" max="16" width="3.375" style="40" customWidth="1"/>
    <col min="17" max="17" width="5.75390625" style="38" hidden="1" customWidth="1"/>
    <col min="18" max="18" width="8.125" style="39" hidden="1" customWidth="1"/>
    <col min="19" max="19" width="3.25390625" style="40" hidden="1" customWidth="1"/>
    <col min="20" max="20" width="8.125" style="39" hidden="1" customWidth="1"/>
    <col min="21" max="21" width="1.875" style="40" hidden="1" customWidth="1"/>
    <col min="22" max="22" width="10.375" style="19" customWidth="1"/>
    <col min="23" max="16384" width="9.125" style="19" customWidth="1"/>
  </cols>
  <sheetData>
    <row r="1" spans="1:22" s="2" customFormat="1" ht="12.75">
      <c r="A1" s="119" t="s">
        <v>0</v>
      </c>
      <c r="B1" s="127" t="s">
        <v>19</v>
      </c>
      <c r="C1" s="127" t="s">
        <v>22</v>
      </c>
      <c r="D1" s="129" t="s">
        <v>9</v>
      </c>
      <c r="E1" s="130"/>
      <c r="F1" s="131"/>
      <c r="G1" s="24" t="s">
        <v>10</v>
      </c>
      <c r="H1" s="24"/>
      <c r="I1" s="24"/>
      <c r="J1" s="24" t="s">
        <v>14</v>
      </c>
      <c r="K1" s="24"/>
      <c r="L1" s="24" t="s">
        <v>12</v>
      </c>
      <c r="M1" s="24"/>
      <c r="N1" s="24"/>
      <c r="O1" s="24" t="s">
        <v>15</v>
      </c>
      <c r="P1" s="25"/>
      <c r="Q1" s="91" t="s">
        <v>11</v>
      </c>
      <c r="R1" s="92"/>
      <c r="S1" s="92"/>
      <c r="T1" s="92" t="s">
        <v>16</v>
      </c>
      <c r="U1" s="92"/>
      <c r="V1" s="132" t="s">
        <v>40</v>
      </c>
    </row>
    <row r="2" spans="1:22" s="1" customFormat="1" ht="63" customHeight="1">
      <c r="A2" s="126"/>
      <c r="B2" s="128"/>
      <c r="C2" s="128"/>
      <c r="D2" s="84" t="s">
        <v>17</v>
      </c>
      <c r="E2" s="85" t="s">
        <v>18</v>
      </c>
      <c r="F2" s="84" t="s">
        <v>13</v>
      </c>
      <c r="G2" s="84" t="s">
        <v>17</v>
      </c>
      <c r="H2" s="85" t="s">
        <v>18</v>
      </c>
      <c r="I2" s="84" t="s">
        <v>13</v>
      </c>
      <c r="J2" s="85" t="s">
        <v>18</v>
      </c>
      <c r="K2" s="84" t="s">
        <v>13</v>
      </c>
      <c r="L2" s="84" t="s">
        <v>17</v>
      </c>
      <c r="M2" s="85" t="s">
        <v>18</v>
      </c>
      <c r="N2" s="84" t="s">
        <v>13</v>
      </c>
      <c r="O2" s="85" t="s">
        <v>18</v>
      </c>
      <c r="P2" s="86" t="s">
        <v>13</v>
      </c>
      <c r="Q2" s="93" t="s">
        <v>17</v>
      </c>
      <c r="R2" s="94" t="s">
        <v>18</v>
      </c>
      <c r="S2" s="95" t="s">
        <v>13</v>
      </c>
      <c r="T2" s="94" t="s">
        <v>18</v>
      </c>
      <c r="U2" s="95" t="s">
        <v>13</v>
      </c>
      <c r="V2" s="133"/>
    </row>
    <row r="3" spans="1:22" ht="27.75" customHeight="1">
      <c r="A3" s="83">
        <f aca="true" t="shared" si="0" ref="A3:A9">IF(P3&lt;&gt;"",P3,K3)</f>
        <v>1</v>
      </c>
      <c r="B3" s="37" t="s">
        <v>41</v>
      </c>
      <c r="C3" s="96" t="s">
        <v>38</v>
      </c>
      <c r="D3" s="16">
        <v>25</v>
      </c>
      <c r="E3" s="17">
        <f aca="true" t="shared" si="1" ref="E3:E9">IF(D3&lt;&gt;"",IF(ISNUMBER(D3),MAX(1000/TSE1*(TSE1-D3+MIN(D$1:D$65536)),1),0),"")</f>
        <v>1000</v>
      </c>
      <c r="F3" s="18">
        <f aca="true" t="shared" si="2" ref="F3:F9">IF(E3&lt;&gt;"",RANK(E3,E$1:E$65536),"")</f>
        <v>1</v>
      </c>
      <c r="G3" s="16">
        <v>25</v>
      </c>
      <c r="H3" s="17">
        <f aca="true" t="shared" si="3" ref="H3:H9">IF(G3&lt;&gt;"",IF(ISNUMBER(G3),MAX(1000/TSE2*(TSE2-G3+MIN(G$1:G$65536)),1),0),"")</f>
        <v>960.3174603174602</v>
      </c>
      <c r="I3" s="18">
        <f aca="true" t="shared" si="4" ref="I3:I9">IF(H3&lt;&gt;"",RANK(H3,H$1:H$65536),"")</f>
        <v>5</v>
      </c>
      <c r="J3" s="17">
        <f>IF(H3&lt;&gt;"",E3+H3,"")</f>
        <v>1960.3174603174602</v>
      </c>
      <c r="K3" s="18">
        <f aca="true" t="shared" si="5" ref="K3:K9">IF(J3&lt;&gt;"",RANK(J3,J$1:J$65536),"")</f>
        <v>1</v>
      </c>
      <c r="L3" s="16">
        <v>10</v>
      </c>
      <c r="M3" s="17">
        <f aca="true" t="shared" si="6" ref="M3:M9">IF(L3&lt;&gt;"",IF(ISNUMBER(L3),MAX(1000/TSE3*(TSE3-L3+MIN(L$1:L$65536)),1),0),"")</f>
        <v>1000</v>
      </c>
      <c r="N3" s="18">
        <f aca="true" t="shared" si="7" ref="N3:N9">IF(M3&lt;&gt;"",RANK(M3,M$1:M$65536),"")</f>
        <v>1</v>
      </c>
      <c r="O3" s="17">
        <f aca="true" t="shared" si="8" ref="O3:O9">IF(M3&lt;&gt;"",J3+M3,"")</f>
        <v>2960.3174603174602</v>
      </c>
      <c r="P3" s="18">
        <f>IF(O3&lt;&gt;"",RANK(O3,O:O),"")</f>
        <v>1</v>
      </c>
      <c r="Q3" s="16"/>
      <c r="R3" s="17"/>
      <c r="S3" s="18"/>
      <c r="T3" s="17"/>
      <c r="U3" s="18"/>
      <c r="V3" s="45"/>
    </row>
    <row r="4" spans="1:22" ht="27.75" customHeight="1">
      <c r="A4" s="83">
        <f t="shared" si="0"/>
        <v>2</v>
      </c>
      <c r="B4" s="70" t="s">
        <v>72</v>
      </c>
      <c r="C4" s="96" t="s">
        <v>73</v>
      </c>
      <c r="D4" s="16">
        <v>50</v>
      </c>
      <c r="E4" s="17">
        <f t="shared" si="1"/>
        <v>953.7037037037037</v>
      </c>
      <c r="F4" s="18">
        <f t="shared" si="2"/>
        <v>2</v>
      </c>
      <c r="G4" s="16">
        <v>0</v>
      </c>
      <c r="H4" s="17">
        <f t="shared" si="3"/>
        <v>1000</v>
      </c>
      <c r="I4" s="18">
        <f t="shared" si="4"/>
        <v>1</v>
      </c>
      <c r="J4" s="17">
        <f aca="true" t="shared" si="9" ref="J4:J9">IF(H4&lt;&gt;"",E4+H4,"")</f>
        <v>1953.7037037037037</v>
      </c>
      <c r="K4" s="18">
        <f t="shared" si="5"/>
        <v>2</v>
      </c>
      <c r="L4" s="23">
        <v>145</v>
      </c>
      <c r="M4" s="17">
        <f t="shared" si="6"/>
        <v>850</v>
      </c>
      <c r="N4" s="18">
        <f t="shared" si="7"/>
        <v>2</v>
      </c>
      <c r="O4" s="17">
        <f t="shared" si="8"/>
        <v>2803.7037037037035</v>
      </c>
      <c r="P4" s="18">
        <f>IF(O4&lt;&gt;"",RANK(O4,O:O),"")</f>
        <v>2</v>
      </c>
      <c r="Q4" s="16"/>
      <c r="R4" s="17"/>
      <c r="S4" s="18"/>
      <c r="T4" s="17"/>
      <c r="U4" s="18"/>
      <c r="V4" s="48"/>
    </row>
    <row r="5" spans="1:22" ht="27.75" customHeight="1">
      <c r="A5" s="83">
        <f t="shared" si="0"/>
        <v>3</v>
      </c>
      <c r="B5" s="70" t="s">
        <v>75</v>
      </c>
      <c r="C5" s="96" t="s">
        <v>42</v>
      </c>
      <c r="D5" s="16">
        <v>50</v>
      </c>
      <c r="E5" s="17">
        <f t="shared" si="1"/>
        <v>953.7037037037037</v>
      </c>
      <c r="F5" s="18">
        <f t="shared" si="2"/>
        <v>2</v>
      </c>
      <c r="G5" s="16">
        <v>0</v>
      </c>
      <c r="H5" s="17">
        <f t="shared" si="3"/>
        <v>1000</v>
      </c>
      <c r="I5" s="18">
        <f t="shared" si="4"/>
        <v>1</v>
      </c>
      <c r="J5" s="17">
        <f t="shared" si="9"/>
        <v>1953.7037037037037</v>
      </c>
      <c r="K5" s="18">
        <f t="shared" si="5"/>
        <v>2</v>
      </c>
      <c r="L5" s="16">
        <v>265</v>
      </c>
      <c r="M5" s="17">
        <f t="shared" si="6"/>
        <v>716.6666666666667</v>
      </c>
      <c r="N5" s="18">
        <f t="shared" si="7"/>
        <v>3</v>
      </c>
      <c r="O5" s="17">
        <f t="shared" si="8"/>
        <v>2670.3703703703704</v>
      </c>
      <c r="P5" s="18">
        <f>IF(O5&lt;&gt;"",RANK(O5,O:O),"")</f>
        <v>3</v>
      </c>
      <c r="Q5" s="16"/>
      <c r="R5" s="17"/>
      <c r="S5" s="18"/>
      <c r="T5" s="17"/>
      <c r="U5" s="18"/>
      <c r="V5" s="88"/>
    </row>
    <row r="6" spans="1:22" ht="27.75" customHeight="1">
      <c r="A6" s="83">
        <f t="shared" si="0"/>
        <v>4</v>
      </c>
      <c r="B6" s="41" t="s">
        <v>70</v>
      </c>
      <c r="C6" s="42" t="s">
        <v>71</v>
      </c>
      <c r="D6" s="16">
        <v>50</v>
      </c>
      <c r="E6" s="17">
        <f t="shared" si="1"/>
        <v>953.7037037037037</v>
      </c>
      <c r="F6" s="18">
        <f t="shared" si="2"/>
        <v>2</v>
      </c>
      <c r="G6" s="16">
        <v>0</v>
      </c>
      <c r="H6" s="17">
        <f t="shared" si="3"/>
        <v>1000</v>
      </c>
      <c r="I6" s="18">
        <f t="shared" si="4"/>
        <v>1</v>
      </c>
      <c r="J6" s="17">
        <f t="shared" si="9"/>
        <v>1953.7037037037037</v>
      </c>
      <c r="K6" s="18">
        <f t="shared" si="5"/>
        <v>2</v>
      </c>
      <c r="L6" s="16">
        <v>840</v>
      </c>
      <c r="M6" s="17">
        <f t="shared" si="6"/>
        <v>77.77777777777779</v>
      </c>
      <c r="N6" s="18">
        <f t="shared" si="7"/>
        <v>6</v>
      </c>
      <c r="O6" s="17">
        <f t="shared" si="8"/>
        <v>2031.4814814814815</v>
      </c>
      <c r="P6" s="18">
        <f>IF(O6&lt;&gt;"",RANK(O6,O:O),"")</f>
        <v>4</v>
      </c>
      <c r="Q6" s="16"/>
      <c r="R6" s="17"/>
      <c r="S6" s="18"/>
      <c r="T6" s="17"/>
      <c r="U6" s="18"/>
      <c r="V6" s="45" t="s">
        <v>166</v>
      </c>
    </row>
    <row r="7" spans="1:22" ht="27.75" customHeight="1">
      <c r="A7" s="83">
        <f t="shared" si="0"/>
        <v>5</v>
      </c>
      <c r="B7" s="70" t="s">
        <v>69</v>
      </c>
      <c r="C7" s="90" t="s">
        <v>36</v>
      </c>
      <c r="D7" s="16">
        <v>50</v>
      </c>
      <c r="E7" s="17">
        <f t="shared" si="1"/>
        <v>953.7037037037037</v>
      </c>
      <c r="F7" s="18">
        <f t="shared" si="2"/>
        <v>2</v>
      </c>
      <c r="G7" s="16">
        <v>0</v>
      </c>
      <c r="H7" s="17">
        <f t="shared" si="3"/>
        <v>1000</v>
      </c>
      <c r="I7" s="18">
        <f t="shared" si="4"/>
        <v>1</v>
      </c>
      <c r="J7" s="17">
        <f t="shared" si="9"/>
        <v>1953.7037037037037</v>
      </c>
      <c r="K7" s="18">
        <f t="shared" si="5"/>
        <v>2</v>
      </c>
      <c r="L7" s="16">
        <v>840</v>
      </c>
      <c r="M7" s="17">
        <f t="shared" si="6"/>
        <v>77.77777777777779</v>
      </c>
      <c r="N7" s="18">
        <f t="shared" si="7"/>
        <v>6</v>
      </c>
      <c r="O7" s="17">
        <f t="shared" si="8"/>
        <v>2031.4814814814815</v>
      </c>
      <c r="P7" s="18">
        <v>5</v>
      </c>
      <c r="Q7" s="16"/>
      <c r="R7" s="17"/>
      <c r="S7" s="18"/>
      <c r="T7" s="17"/>
      <c r="U7" s="18"/>
      <c r="V7" s="88" t="s">
        <v>167</v>
      </c>
    </row>
    <row r="8" spans="1:22" ht="27.75" customHeight="1">
      <c r="A8" s="83">
        <f t="shared" si="0"/>
        <v>6</v>
      </c>
      <c r="B8" s="37" t="s">
        <v>90</v>
      </c>
      <c r="C8" s="96" t="s">
        <v>74</v>
      </c>
      <c r="D8" s="16" t="s">
        <v>60</v>
      </c>
      <c r="E8" s="17">
        <f t="shared" si="1"/>
        <v>0</v>
      </c>
      <c r="F8" s="18">
        <f t="shared" si="2"/>
        <v>6</v>
      </c>
      <c r="G8" s="16" t="s">
        <v>60</v>
      </c>
      <c r="H8" s="17">
        <f t="shared" si="3"/>
        <v>0</v>
      </c>
      <c r="I8" s="18">
        <f t="shared" si="4"/>
        <v>6</v>
      </c>
      <c r="J8" s="17">
        <f t="shared" si="9"/>
        <v>0</v>
      </c>
      <c r="K8" s="18">
        <f t="shared" si="5"/>
        <v>6</v>
      </c>
      <c r="L8" s="16">
        <v>580</v>
      </c>
      <c r="M8" s="17">
        <f t="shared" si="6"/>
        <v>366.6666666666667</v>
      </c>
      <c r="N8" s="18">
        <f t="shared" si="7"/>
        <v>4</v>
      </c>
      <c r="O8" s="17">
        <f t="shared" si="8"/>
        <v>366.6666666666667</v>
      </c>
      <c r="P8" s="18">
        <f>IF(O8&lt;&gt;"",RANK(O8,O:O),"")</f>
        <v>6</v>
      </c>
      <c r="Q8" s="19"/>
      <c r="R8" s="19"/>
      <c r="S8" s="19"/>
      <c r="T8" s="19"/>
      <c r="U8" s="19"/>
      <c r="V8" s="48"/>
    </row>
    <row r="9" spans="1:22" ht="27.75" customHeight="1">
      <c r="A9" s="83">
        <f t="shared" si="0"/>
        <v>7</v>
      </c>
      <c r="B9" s="37" t="s">
        <v>91</v>
      </c>
      <c r="C9" s="96" t="s">
        <v>74</v>
      </c>
      <c r="D9" s="16" t="s">
        <v>60</v>
      </c>
      <c r="E9" s="17">
        <f t="shared" si="1"/>
        <v>0</v>
      </c>
      <c r="F9" s="18">
        <f t="shared" si="2"/>
        <v>6</v>
      </c>
      <c r="G9" s="16" t="s">
        <v>60</v>
      </c>
      <c r="H9" s="17">
        <f t="shared" si="3"/>
        <v>0</v>
      </c>
      <c r="I9" s="18">
        <f t="shared" si="4"/>
        <v>6</v>
      </c>
      <c r="J9" s="17">
        <f t="shared" si="9"/>
        <v>0</v>
      </c>
      <c r="K9" s="18">
        <f t="shared" si="5"/>
        <v>6</v>
      </c>
      <c r="L9" s="16">
        <v>620</v>
      </c>
      <c r="M9" s="17">
        <f t="shared" si="6"/>
        <v>322.22222222222223</v>
      </c>
      <c r="N9" s="18">
        <f t="shared" si="7"/>
        <v>5</v>
      </c>
      <c r="O9" s="17">
        <f t="shared" si="8"/>
        <v>322.22222222222223</v>
      </c>
      <c r="P9" s="18">
        <f>IF(O9&lt;&gt;"",RANK(O9,O:O),"")</f>
        <v>7</v>
      </c>
      <c r="R9" s="19"/>
      <c r="S9" s="19"/>
      <c r="T9" s="19"/>
      <c r="U9" s="19"/>
      <c r="V9" s="48"/>
    </row>
    <row r="10" ht="27" customHeight="1"/>
  </sheetData>
  <sheetProtection/>
  <mergeCells count="5">
    <mergeCell ref="A1:A2"/>
    <mergeCell ref="C1:C2"/>
    <mergeCell ref="B1:B2"/>
    <mergeCell ref="D1:F1"/>
    <mergeCell ref="V1:V2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0" r:id="rId1"/>
  <headerFooter alignWithMargins="0">
    <oddHeader>&amp;CV Ogólnopolska MnO "O Złoty Liść Jesieni"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view="pageLayout" zoomScale="87" zoomScalePageLayoutView="87" workbookViewId="0" topLeftCell="A1">
      <selection activeCell="C13" sqref="C13"/>
    </sheetView>
  </sheetViews>
  <sheetFormatPr defaultColWidth="9.00390625" defaultRowHeight="12.75"/>
  <cols>
    <col min="1" max="1" width="4.00390625" style="3" customWidth="1"/>
    <col min="2" max="2" width="21.25390625" style="8" customWidth="1"/>
    <col min="3" max="3" width="21.75390625" style="7" customWidth="1"/>
    <col min="4" max="4" width="5.375" style="4" customWidth="1"/>
    <col min="5" max="5" width="8.375" style="5" customWidth="1"/>
    <col min="6" max="6" width="3.625" style="3" customWidth="1"/>
    <col min="7" max="7" width="4.875" style="4" customWidth="1"/>
    <col min="8" max="8" width="8.875" style="5" customWidth="1"/>
    <col min="9" max="9" width="3.625" style="3" customWidth="1"/>
    <col min="10" max="10" width="8.625" style="5" customWidth="1"/>
    <col min="11" max="11" width="3.625" style="3" customWidth="1"/>
    <col min="12" max="12" width="5.00390625" style="4" customWidth="1"/>
    <col min="13" max="13" width="8.875" style="5" customWidth="1"/>
    <col min="14" max="14" width="3.625" style="3" customWidth="1"/>
    <col min="15" max="15" width="9.25390625" style="5" customWidth="1"/>
    <col min="16" max="16" width="4.625" style="3" customWidth="1"/>
    <col min="17" max="17" width="0.12890625" style="4" customWidth="1"/>
    <col min="18" max="18" width="8.25390625" style="5" hidden="1" customWidth="1"/>
    <col min="19" max="19" width="3.75390625" style="3" hidden="1" customWidth="1"/>
    <col min="20" max="20" width="9.00390625" style="5" hidden="1" customWidth="1"/>
    <col min="21" max="21" width="4.125" style="3" hidden="1" customWidth="1"/>
    <col min="22" max="16384" width="9.125" style="6" customWidth="1"/>
  </cols>
  <sheetData>
    <row r="1" spans="1:21" s="21" customFormat="1" ht="20.25" customHeight="1">
      <c r="A1" s="134" t="s">
        <v>0</v>
      </c>
      <c r="B1" s="121" t="s">
        <v>19</v>
      </c>
      <c r="C1" s="121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91" t="s">
        <v>11</v>
      </c>
      <c r="R1" s="92"/>
      <c r="S1" s="92"/>
      <c r="T1" s="92" t="s">
        <v>16</v>
      </c>
      <c r="U1" s="92"/>
    </row>
    <row r="2" spans="1:21" s="20" customFormat="1" ht="54" customHeight="1">
      <c r="A2" s="135"/>
      <c r="B2" s="135"/>
      <c r="C2" s="135"/>
      <c r="D2" s="26" t="s">
        <v>17</v>
      </c>
      <c r="E2" s="27" t="s">
        <v>24</v>
      </c>
      <c r="F2" s="26" t="s">
        <v>13</v>
      </c>
      <c r="G2" s="26" t="s">
        <v>17</v>
      </c>
      <c r="H2" s="27" t="s">
        <v>24</v>
      </c>
      <c r="I2" s="26" t="s">
        <v>13</v>
      </c>
      <c r="J2" s="27" t="s">
        <v>24</v>
      </c>
      <c r="K2" s="26" t="s">
        <v>13</v>
      </c>
      <c r="L2" s="26" t="s">
        <v>17</v>
      </c>
      <c r="M2" s="27" t="s">
        <v>24</v>
      </c>
      <c r="N2" s="26" t="s">
        <v>13</v>
      </c>
      <c r="O2" s="27" t="s">
        <v>24</v>
      </c>
      <c r="P2" s="26" t="s">
        <v>13</v>
      </c>
      <c r="Q2" s="93" t="s">
        <v>17</v>
      </c>
      <c r="R2" s="94" t="s">
        <v>18</v>
      </c>
      <c r="S2" s="95" t="s">
        <v>13</v>
      </c>
      <c r="T2" s="94" t="s">
        <v>18</v>
      </c>
      <c r="U2" s="95" t="s">
        <v>13</v>
      </c>
    </row>
    <row r="3" spans="1:21" ht="25.5" customHeight="1">
      <c r="A3" s="83">
        <v>1</v>
      </c>
      <c r="B3" s="13" t="s">
        <v>58</v>
      </c>
      <c r="C3" s="80" t="s">
        <v>39</v>
      </c>
      <c r="D3" s="14">
        <v>50</v>
      </c>
      <c r="E3" s="17">
        <f>IF(D3&lt;&gt;"",IF(ISNUMBER(D3),MAX(1000/TJE1*(TJE1-D3+MIN(D:D)),1),0),"")</f>
        <v>953.7037037037037</v>
      </c>
      <c r="F3" s="18">
        <f>IF(E3&lt;&gt;"",RANK(E3,E:E),"")</f>
        <v>2</v>
      </c>
      <c r="G3" s="14">
        <v>0</v>
      </c>
      <c r="H3" s="17">
        <f>IF(G3&lt;&gt;"",IF(ISNUMBER(G3),MAX(1000/TJE2*(TJE2-G3+MIN(G:G)),1),0),"")</f>
        <v>1000</v>
      </c>
      <c r="I3" s="18">
        <f>IF(H3&lt;&gt;"",RANK(H3,H:H),"")</f>
        <v>1</v>
      </c>
      <c r="J3" s="17">
        <f>IF(H3&lt;&gt;"",E3+H3,"")</f>
        <v>1953.7037037037037</v>
      </c>
      <c r="K3" s="18">
        <f>IF(J3&lt;&gt;"",RANK(J3,J:J),"")</f>
        <v>2</v>
      </c>
      <c r="L3" s="23">
        <v>80</v>
      </c>
      <c r="M3" s="17">
        <f>IF(L3&lt;&gt;"",IF(ISNUMBER(L3),MAX(1000/TJE3*(TJE3-L3+MIN(L:L)),1),0),"")</f>
        <v>1000</v>
      </c>
      <c r="N3" s="18">
        <f>IF(M3&lt;&gt;"",RANK(M3,M:M),"")</f>
        <v>1</v>
      </c>
      <c r="O3" s="17">
        <f>IF(M3&lt;&gt;"",J3+M3,"")</f>
        <v>2953.7037037037035</v>
      </c>
      <c r="P3" s="18">
        <f>IF(O3&lt;&gt;"",RANK(O3,O:O),"")</f>
        <v>1</v>
      </c>
      <c r="Q3" s="76"/>
      <c r="R3" s="15"/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83">
        <v>2</v>
      </c>
      <c r="B4" s="13" t="s">
        <v>76</v>
      </c>
      <c r="C4" s="80" t="s">
        <v>36</v>
      </c>
      <c r="D4" s="14">
        <v>25</v>
      </c>
      <c r="E4" s="17">
        <f>IF(D4&lt;&gt;"",IF(ISNUMBER(D4),MAX(1000/TJE1*(TJE1-D4+MIN(D:D)),1),0),"")</f>
        <v>1000</v>
      </c>
      <c r="F4" s="18">
        <f>IF(E4&lt;&gt;"",RANK(E4,E:E),"")</f>
        <v>1</v>
      </c>
      <c r="G4" s="14">
        <v>25</v>
      </c>
      <c r="H4" s="17">
        <f>IF(G4&lt;&gt;"",IF(ISNUMBER(G4),MAX(1000/TJE2*(TJE2-G4+MIN(G:G)),1),0),"")</f>
        <v>960.3174603174602</v>
      </c>
      <c r="I4" s="18">
        <f>IF(H4&lt;&gt;"",RANK(H4,H:H),"")</f>
        <v>3</v>
      </c>
      <c r="J4" s="17">
        <f>IF(H4&lt;&gt;"",E4+H4,"")</f>
        <v>1960.3174603174602</v>
      </c>
      <c r="K4" s="18">
        <f>IF(J4&lt;&gt;"",RANK(J4,J:J),"")</f>
        <v>1</v>
      </c>
      <c r="L4" s="14">
        <v>214</v>
      </c>
      <c r="M4" s="17">
        <f>IF(L4&lt;&gt;"",IF(ISNUMBER(L4),MAX(1000/TJE3*(TJE3-L4+MIN(L:L)),1),0),"")</f>
        <v>851.1111111111112</v>
      </c>
      <c r="N4" s="18">
        <f>IF(M4&lt;&gt;"",RANK(M4,M:M),"")</f>
        <v>2</v>
      </c>
      <c r="O4" s="17">
        <f>IF(M4&lt;&gt;"",J4+M4,"")</f>
        <v>2811.4285714285716</v>
      </c>
      <c r="P4" s="18">
        <f>IF(O4&lt;&gt;"",RANK(O4,O:O),"")</f>
        <v>2</v>
      </c>
      <c r="Q4" s="76"/>
      <c r="R4" s="15"/>
      <c r="S4" s="12">
        <f>IF(R4&lt;&gt;"",RANK(R4,R:R),"")</f>
      </c>
      <c r="T4" s="15">
        <f>IF(R4&lt;&gt;"",O4+R4,"")</f>
      </c>
      <c r="U4" s="12">
        <f>IF(T4&lt;&gt;"",RANK(T4,T:T),"")</f>
      </c>
    </row>
    <row r="5" spans="1:21" ht="25.5">
      <c r="A5" s="83">
        <v>3</v>
      </c>
      <c r="B5" s="74" t="s">
        <v>77</v>
      </c>
      <c r="C5" s="75" t="s">
        <v>78</v>
      </c>
      <c r="D5" s="14">
        <v>50</v>
      </c>
      <c r="E5" s="17">
        <f>IF(D5&lt;&gt;"",IF(ISNUMBER(D5),MAX(1000/TJE1*(TJE1-D5+MIN(D:D)),1),0),"")</f>
        <v>953.7037037037037</v>
      </c>
      <c r="F5" s="18">
        <f>IF(E5&lt;&gt;"",RANK(E5,E:E),"")</f>
        <v>2</v>
      </c>
      <c r="G5" s="14">
        <v>0</v>
      </c>
      <c r="H5" s="17">
        <f>IF(G5&lt;&gt;"",IF(ISNUMBER(G5),MAX(1000/TJE2*(TJE2-G5+MIN(G:G)),1),0),"")</f>
        <v>1000</v>
      </c>
      <c r="I5" s="18">
        <f>IF(H5&lt;&gt;"",RANK(H5,H:H),"")</f>
        <v>1</v>
      </c>
      <c r="J5" s="17">
        <f>IF(H5&lt;&gt;"",E5+H5,"")</f>
        <v>1953.7037037037037</v>
      </c>
      <c r="K5" s="18">
        <f>IF(J5&lt;&gt;"",RANK(J5,J:J),"")</f>
        <v>2</v>
      </c>
      <c r="L5" s="14">
        <v>335</v>
      </c>
      <c r="M5" s="17">
        <f>IF(L5&lt;&gt;"",IF(ISNUMBER(L5),MAX(1000/TJE3*(TJE3-L5+MIN(L:L)),1),0),"")</f>
        <v>716.6666666666667</v>
      </c>
      <c r="N5" s="18">
        <f>IF(M5&lt;&gt;"",RANK(M5,M:M),"")</f>
        <v>4</v>
      </c>
      <c r="O5" s="17">
        <f>IF(M5&lt;&gt;"",J5+M5,"")</f>
        <v>2670.3703703703704</v>
      </c>
      <c r="P5" s="18">
        <f>IF(O5&lt;&gt;"",RANK(O5,O:O),"")</f>
        <v>3</v>
      </c>
      <c r="Q5" s="14"/>
      <c r="R5" s="15"/>
      <c r="S5" s="12">
        <f>IF(R5&lt;&gt;"",RANK(R5,R:R),"")</f>
      </c>
      <c r="T5" s="15">
        <f>IF(R5&lt;&gt;"",O5+R5,"")</f>
      </c>
      <c r="U5" s="12">
        <f>IF(T5&lt;&gt;"",RANK(T5,T:T),"")</f>
      </c>
    </row>
    <row r="6" spans="1:21" ht="12.75">
      <c r="A6" s="83">
        <v>4</v>
      </c>
      <c r="B6" s="13" t="s">
        <v>131</v>
      </c>
      <c r="C6" s="80" t="s">
        <v>59</v>
      </c>
      <c r="D6" s="113" t="s">
        <v>60</v>
      </c>
      <c r="E6" s="17">
        <f>IF(D6&lt;&gt;"",IF(ISNUMBER(D6),MAX(1000/TJE1*(TJE1-D6+MIN(D:D)),1),0),"")</f>
        <v>0</v>
      </c>
      <c r="F6" s="18">
        <f>IF(E6&lt;&gt;"",RANK(E6,E:E),"")</f>
        <v>4</v>
      </c>
      <c r="G6" s="113" t="s">
        <v>132</v>
      </c>
      <c r="H6" s="17">
        <f>IF(G6&lt;&gt;"",IF(ISNUMBER(G6),MAX(1000/TJE2*(TJE2-G6+MIN(G:G)),1),0),"")</f>
        <v>0</v>
      </c>
      <c r="I6" s="18">
        <f>IF(H6&lt;&gt;"",RANK(H6,H:H),"")</f>
        <v>4</v>
      </c>
      <c r="J6" s="17">
        <f>IF(H6&lt;&gt;"",E6+H6,"")</f>
        <v>0</v>
      </c>
      <c r="K6" s="18">
        <f>IF(J6&lt;&gt;"",RANK(J6,J:J),"")</f>
        <v>4</v>
      </c>
      <c r="L6" s="23">
        <v>266</v>
      </c>
      <c r="M6" s="17">
        <f>IF(L6&lt;&gt;"",IF(ISNUMBER(L6),MAX(1000/TJE3*(TJE3-L6+MIN(L:L)),1),0),"")</f>
        <v>793.3333333333334</v>
      </c>
      <c r="N6" s="18">
        <f>IF(M6&lt;&gt;"",RANK(M6,M:M),"")</f>
        <v>3</v>
      </c>
      <c r="O6" s="17">
        <f>IF(M6&lt;&gt;"",J6+M6,"")</f>
        <v>793.3333333333334</v>
      </c>
      <c r="P6" s="18">
        <f>IF(O6&lt;&gt;"",RANK(O6,O:O),"")</f>
        <v>4</v>
      </c>
      <c r="Q6" s="6"/>
      <c r="R6" s="6"/>
      <c r="S6" s="6"/>
      <c r="T6" s="6"/>
      <c r="U6" s="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85" r:id="rId1"/>
  <headerFooter alignWithMargins="0">
    <oddHeader>&amp;CV Ogólnopolska MnO "O Złoty Liśc Jesieni "
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Layout" workbookViewId="0" topLeftCell="A8">
      <selection activeCell="A20" sqref="A20"/>
    </sheetView>
  </sheetViews>
  <sheetFormatPr defaultColWidth="9.00390625" defaultRowHeight="12.75"/>
  <cols>
    <col min="1" max="1" width="4.125" style="0" customWidth="1"/>
    <col min="2" max="2" width="26.875" style="0" customWidth="1"/>
    <col min="3" max="3" width="31.125" style="73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  <col min="12" max="12" width="11.875" style="0" customWidth="1"/>
  </cols>
  <sheetData>
    <row r="1" spans="1:12" ht="12.75">
      <c r="A1" s="134" t="s">
        <v>0</v>
      </c>
      <c r="B1" s="121" t="s">
        <v>19</v>
      </c>
      <c r="C1" s="121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32" t="s">
        <v>40</v>
      </c>
    </row>
    <row r="2" spans="1:12" s="22" customFormat="1" ht="57.75" customHeight="1">
      <c r="A2" s="135"/>
      <c r="B2" s="135"/>
      <c r="C2" s="135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133"/>
    </row>
    <row r="3" spans="1:13" ht="25.5" customHeight="1">
      <c r="A3" s="18">
        <f aca="true" t="shared" si="0" ref="A3:A10">K3</f>
        <v>1</v>
      </c>
      <c r="B3" s="30" t="s">
        <v>127</v>
      </c>
      <c r="C3" s="31" t="s">
        <v>59</v>
      </c>
      <c r="D3" s="31">
        <v>0</v>
      </c>
      <c r="E3" s="17">
        <f aca="true" t="shared" si="1" ref="E3:E20">IF(D3&lt;&gt;"",IF(ISNUMBER(D3),MAX(1000/TME1*(TME1-D3+MIN(D$1:D$65536)),1),0),"")</f>
        <v>1000</v>
      </c>
      <c r="F3" s="18">
        <f aca="true" t="shared" si="2" ref="F3:F20">IF(E3&lt;&gt;"",RANK(E3,E$1:E$65536),"")</f>
        <v>1</v>
      </c>
      <c r="G3" s="65">
        <v>0</v>
      </c>
      <c r="H3" s="17">
        <f aca="true" t="shared" si="3" ref="H3:H20">IF(G3&lt;&gt;"",IF(ISNUMBER(G3),MAX(1000/TME2*(TME2-G3+MIN(G$1:G$65536)),1),0),"")</f>
        <v>1000.0000000000001</v>
      </c>
      <c r="I3" s="18">
        <f aca="true" t="shared" si="4" ref="I3:I20">IF(H3&lt;&gt;"",RANK(H3,H$1:H$65536),"")</f>
        <v>1</v>
      </c>
      <c r="J3" s="17">
        <f aca="true" t="shared" si="5" ref="J3:J20">IF(H3&lt;&gt;"",E3+H3,"")</f>
        <v>2000</v>
      </c>
      <c r="K3" s="18">
        <f>IF(J3&lt;&gt;"",RANK(J3,J:J),"")</f>
        <v>1</v>
      </c>
      <c r="L3" s="45" t="s">
        <v>144</v>
      </c>
      <c r="M3" s="87"/>
    </row>
    <row r="4" spans="1:13" ht="26.25" customHeight="1">
      <c r="A4" s="18">
        <f t="shared" si="0"/>
        <v>2</v>
      </c>
      <c r="B4" s="45" t="s">
        <v>88</v>
      </c>
      <c r="C4" s="64" t="s">
        <v>89</v>
      </c>
      <c r="D4" s="46">
        <v>0</v>
      </c>
      <c r="E4" s="17">
        <f t="shared" si="1"/>
        <v>1000</v>
      </c>
      <c r="F4" s="18">
        <f t="shared" si="2"/>
        <v>1</v>
      </c>
      <c r="G4" s="65">
        <v>0</v>
      </c>
      <c r="H4" s="17">
        <f t="shared" si="3"/>
        <v>1000.0000000000001</v>
      </c>
      <c r="I4" s="18">
        <f t="shared" si="4"/>
        <v>1</v>
      </c>
      <c r="J4" s="17">
        <f t="shared" si="5"/>
        <v>2000</v>
      </c>
      <c r="K4" s="18">
        <v>2</v>
      </c>
      <c r="L4" s="48" t="s">
        <v>145</v>
      </c>
      <c r="M4" s="87"/>
    </row>
    <row r="5" spans="1:12" ht="25.5" customHeight="1">
      <c r="A5" s="18">
        <f t="shared" si="0"/>
        <v>3</v>
      </c>
      <c r="B5" s="44" t="s">
        <v>80</v>
      </c>
      <c r="C5" s="90" t="s">
        <v>81</v>
      </c>
      <c r="D5" s="64">
        <v>0</v>
      </c>
      <c r="E5" s="17">
        <f t="shared" si="1"/>
        <v>1000</v>
      </c>
      <c r="F5" s="18">
        <f t="shared" si="2"/>
        <v>1</v>
      </c>
      <c r="G5" s="65">
        <v>10</v>
      </c>
      <c r="H5" s="17">
        <f t="shared" si="3"/>
        <v>989.89898989899</v>
      </c>
      <c r="I5" s="18">
        <f t="shared" si="4"/>
        <v>12</v>
      </c>
      <c r="J5" s="17">
        <f t="shared" si="5"/>
        <v>1989.8989898989898</v>
      </c>
      <c r="K5" s="18">
        <f aca="true" t="shared" si="6" ref="K5:K20">IF(J5&lt;&gt;"",RANK(J5,J$1:J$65536),"")</f>
        <v>3</v>
      </c>
      <c r="L5" s="88"/>
    </row>
    <row r="6" spans="1:12" ht="28.5" customHeight="1">
      <c r="A6" s="18">
        <f t="shared" si="0"/>
        <v>4</v>
      </c>
      <c r="B6" s="45" t="s">
        <v>93</v>
      </c>
      <c r="C6" s="89" t="s">
        <v>74</v>
      </c>
      <c r="D6" s="46">
        <v>0</v>
      </c>
      <c r="E6" s="17">
        <f t="shared" si="1"/>
        <v>1000</v>
      </c>
      <c r="F6" s="18">
        <f t="shared" si="2"/>
        <v>1</v>
      </c>
      <c r="G6" s="65">
        <v>30</v>
      </c>
      <c r="H6" s="17">
        <f t="shared" si="3"/>
        <v>969.6969696969697</v>
      </c>
      <c r="I6" s="18">
        <f t="shared" si="4"/>
        <v>14</v>
      </c>
      <c r="J6" s="17">
        <f t="shared" si="5"/>
        <v>1969.6969696969697</v>
      </c>
      <c r="K6" s="18">
        <f t="shared" si="6"/>
        <v>4</v>
      </c>
      <c r="L6" s="48"/>
    </row>
    <row r="7" spans="1:12" ht="25.5" customHeight="1">
      <c r="A7" s="18">
        <f t="shared" si="0"/>
        <v>5</v>
      </c>
      <c r="B7" s="44" t="s">
        <v>87</v>
      </c>
      <c r="C7" s="89" t="s">
        <v>59</v>
      </c>
      <c r="D7" s="46">
        <v>155</v>
      </c>
      <c r="E7" s="17">
        <f t="shared" si="1"/>
        <v>827.7777777777778</v>
      </c>
      <c r="F7" s="18">
        <f t="shared" si="2"/>
        <v>5</v>
      </c>
      <c r="G7" s="65">
        <v>0</v>
      </c>
      <c r="H7" s="17">
        <f t="shared" si="3"/>
        <v>1000.0000000000001</v>
      </c>
      <c r="I7" s="18">
        <f t="shared" si="4"/>
        <v>1</v>
      </c>
      <c r="J7" s="17">
        <f t="shared" si="5"/>
        <v>1827.7777777777778</v>
      </c>
      <c r="K7" s="18">
        <f t="shared" si="6"/>
        <v>5</v>
      </c>
      <c r="L7" s="45"/>
    </row>
    <row r="8" spans="1:12" ht="25.5">
      <c r="A8" s="18">
        <f t="shared" si="0"/>
        <v>6</v>
      </c>
      <c r="B8" s="45" t="s">
        <v>139</v>
      </c>
      <c r="C8" s="89" t="s">
        <v>100</v>
      </c>
      <c r="D8" s="10">
        <v>191</v>
      </c>
      <c r="E8" s="17">
        <f t="shared" si="1"/>
        <v>787.7777777777778</v>
      </c>
      <c r="F8" s="18">
        <f t="shared" si="2"/>
        <v>6</v>
      </c>
      <c r="G8" s="65">
        <v>0</v>
      </c>
      <c r="H8" s="17">
        <f t="shared" si="3"/>
        <v>1000.0000000000001</v>
      </c>
      <c r="I8" s="18">
        <f t="shared" si="4"/>
        <v>1</v>
      </c>
      <c r="J8" s="17">
        <f t="shared" si="5"/>
        <v>1787.7777777777778</v>
      </c>
      <c r="K8" s="18">
        <f t="shared" si="6"/>
        <v>6</v>
      </c>
      <c r="L8" s="48"/>
    </row>
    <row r="9" spans="1:12" ht="25.5">
      <c r="A9" s="18">
        <f t="shared" si="0"/>
        <v>7</v>
      </c>
      <c r="B9" s="45" t="s">
        <v>140</v>
      </c>
      <c r="C9" s="89" t="s">
        <v>74</v>
      </c>
      <c r="D9" s="10">
        <v>214</v>
      </c>
      <c r="E9" s="17">
        <f t="shared" si="1"/>
        <v>762.2222222222223</v>
      </c>
      <c r="F9" s="18">
        <f t="shared" si="2"/>
        <v>8</v>
      </c>
      <c r="G9" s="65">
        <v>0</v>
      </c>
      <c r="H9" s="17">
        <f t="shared" si="3"/>
        <v>1000.0000000000001</v>
      </c>
      <c r="I9" s="18">
        <f t="shared" si="4"/>
        <v>1</v>
      </c>
      <c r="J9" s="17">
        <f t="shared" si="5"/>
        <v>1762.2222222222224</v>
      </c>
      <c r="K9" s="18">
        <f t="shared" si="6"/>
        <v>7</v>
      </c>
      <c r="L9" s="48"/>
    </row>
    <row r="10" spans="1:12" ht="25.5">
      <c r="A10" s="18">
        <f t="shared" si="0"/>
        <v>8</v>
      </c>
      <c r="B10" s="44" t="s">
        <v>92</v>
      </c>
      <c r="C10" s="31" t="s">
        <v>74</v>
      </c>
      <c r="D10" s="46">
        <v>207</v>
      </c>
      <c r="E10" s="17">
        <f t="shared" si="1"/>
        <v>770</v>
      </c>
      <c r="F10" s="18">
        <f t="shared" si="2"/>
        <v>7</v>
      </c>
      <c r="G10" s="65">
        <v>90</v>
      </c>
      <c r="H10" s="17">
        <f t="shared" si="3"/>
        <v>909.0909090909091</v>
      </c>
      <c r="I10" s="18">
        <f t="shared" si="4"/>
        <v>17</v>
      </c>
      <c r="J10" s="17">
        <f t="shared" si="5"/>
        <v>1679.090909090909</v>
      </c>
      <c r="K10" s="18">
        <f t="shared" si="6"/>
        <v>8</v>
      </c>
      <c r="L10" s="48"/>
    </row>
    <row r="11" spans="1:12" ht="25.5" customHeight="1">
      <c r="A11" s="18">
        <f>A10+1</f>
        <v>9</v>
      </c>
      <c r="B11" s="44" t="s">
        <v>170</v>
      </c>
      <c r="C11" s="90" t="s">
        <v>143</v>
      </c>
      <c r="D11" s="10">
        <v>385</v>
      </c>
      <c r="E11" s="17">
        <f t="shared" si="1"/>
        <v>572.2222222222223</v>
      </c>
      <c r="F11" s="18">
        <f t="shared" si="2"/>
        <v>9</v>
      </c>
      <c r="G11" s="65">
        <v>50</v>
      </c>
      <c r="H11" s="17">
        <f t="shared" si="3"/>
        <v>949.4949494949495</v>
      </c>
      <c r="I11" s="18">
        <f t="shared" si="4"/>
        <v>16</v>
      </c>
      <c r="J11" s="17">
        <f t="shared" si="5"/>
        <v>1521.7171717171718</v>
      </c>
      <c r="K11" s="18">
        <f t="shared" si="6"/>
        <v>9</v>
      </c>
      <c r="L11" s="48"/>
    </row>
    <row r="12" spans="1:12" ht="25.5">
      <c r="A12" s="18">
        <f>K12</f>
        <v>10</v>
      </c>
      <c r="B12" s="30" t="s">
        <v>95</v>
      </c>
      <c r="C12" s="31" t="s">
        <v>74</v>
      </c>
      <c r="D12" s="10">
        <v>480</v>
      </c>
      <c r="E12" s="17">
        <f t="shared" si="1"/>
        <v>466.6666666666667</v>
      </c>
      <c r="F12" s="18">
        <f t="shared" si="2"/>
        <v>10</v>
      </c>
      <c r="G12" s="65">
        <v>0</v>
      </c>
      <c r="H12" s="17">
        <f t="shared" si="3"/>
        <v>1000.0000000000001</v>
      </c>
      <c r="I12" s="18">
        <f t="shared" si="4"/>
        <v>1</v>
      </c>
      <c r="J12" s="17">
        <f t="shared" si="5"/>
        <v>1466.6666666666667</v>
      </c>
      <c r="K12" s="18">
        <f t="shared" si="6"/>
        <v>10</v>
      </c>
      <c r="L12" s="48"/>
    </row>
    <row r="13" spans="1:12" ht="25.5">
      <c r="A13" s="18">
        <f>K13</f>
        <v>11</v>
      </c>
      <c r="B13" s="30" t="s">
        <v>138</v>
      </c>
      <c r="C13" s="89" t="s">
        <v>74</v>
      </c>
      <c r="D13" s="10">
        <v>505</v>
      </c>
      <c r="E13" s="17">
        <f t="shared" si="1"/>
        <v>438.8888888888889</v>
      </c>
      <c r="F13" s="18">
        <f t="shared" si="2"/>
        <v>11</v>
      </c>
      <c r="G13" s="65">
        <v>0</v>
      </c>
      <c r="H13" s="17">
        <f t="shared" si="3"/>
        <v>1000.0000000000001</v>
      </c>
      <c r="I13" s="18">
        <f t="shared" si="4"/>
        <v>1</v>
      </c>
      <c r="J13" s="17">
        <f t="shared" si="5"/>
        <v>1438.8888888888891</v>
      </c>
      <c r="K13" s="18">
        <f t="shared" si="6"/>
        <v>11</v>
      </c>
      <c r="L13" s="48"/>
    </row>
    <row r="14" spans="1:12" ht="25.5">
      <c r="A14" s="18">
        <f>K14</f>
        <v>12</v>
      </c>
      <c r="B14" s="30" t="s">
        <v>125</v>
      </c>
      <c r="C14" s="31" t="s">
        <v>89</v>
      </c>
      <c r="D14" s="46">
        <v>660</v>
      </c>
      <c r="E14" s="17">
        <f t="shared" si="1"/>
        <v>266.6666666666667</v>
      </c>
      <c r="F14" s="18">
        <f t="shared" si="2"/>
        <v>12</v>
      </c>
      <c r="G14" s="65">
        <v>0</v>
      </c>
      <c r="H14" s="17">
        <f t="shared" si="3"/>
        <v>1000.0000000000001</v>
      </c>
      <c r="I14" s="18">
        <f t="shared" si="4"/>
        <v>1</v>
      </c>
      <c r="J14" s="17">
        <f t="shared" si="5"/>
        <v>1266.6666666666667</v>
      </c>
      <c r="K14" s="18">
        <f t="shared" si="6"/>
        <v>12</v>
      </c>
      <c r="L14" s="48" t="s">
        <v>206</v>
      </c>
    </row>
    <row r="15" spans="1:12" ht="25.5">
      <c r="A15" s="18">
        <v>13</v>
      </c>
      <c r="B15" s="45" t="s">
        <v>126</v>
      </c>
      <c r="C15" s="89" t="s">
        <v>74</v>
      </c>
      <c r="D15" s="31">
        <v>660</v>
      </c>
      <c r="E15" s="17">
        <f t="shared" si="1"/>
        <v>266.6666666666667</v>
      </c>
      <c r="F15" s="18">
        <f t="shared" si="2"/>
        <v>12</v>
      </c>
      <c r="G15" s="65">
        <v>0</v>
      </c>
      <c r="H15" s="17">
        <f t="shared" si="3"/>
        <v>1000.0000000000001</v>
      </c>
      <c r="I15" s="18">
        <f t="shared" si="4"/>
        <v>1</v>
      </c>
      <c r="J15" s="17">
        <f t="shared" si="5"/>
        <v>1266.6666666666667</v>
      </c>
      <c r="K15" s="18">
        <v>13</v>
      </c>
      <c r="L15" s="48" t="s">
        <v>207</v>
      </c>
    </row>
    <row r="16" spans="1:12" ht="25.5">
      <c r="A16" s="18">
        <v>14</v>
      </c>
      <c r="B16" s="30" t="s">
        <v>137</v>
      </c>
      <c r="C16" s="89" t="s">
        <v>74</v>
      </c>
      <c r="D16" s="10">
        <v>714</v>
      </c>
      <c r="E16" s="17">
        <f t="shared" si="1"/>
        <v>206.66666666666669</v>
      </c>
      <c r="F16" s="18">
        <f t="shared" si="2"/>
        <v>15</v>
      </c>
      <c r="G16" s="65">
        <v>0</v>
      </c>
      <c r="H16" s="17">
        <f t="shared" si="3"/>
        <v>1000.0000000000001</v>
      </c>
      <c r="I16" s="18">
        <f t="shared" si="4"/>
        <v>1</v>
      </c>
      <c r="J16" s="17">
        <f t="shared" si="5"/>
        <v>1206.6666666666667</v>
      </c>
      <c r="K16" s="18">
        <f t="shared" si="6"/>
        <v>14</v>
      </c>
      <c r="L16" s="48"/>
    </row>
    <row r="17" spans="1:12" ht="25.5">
      <c r="A17" s="18">
        <f>A16+1</f>
        <v>15</v>
      </c>
      <c r="B17" s="44" t="s">
        <v>94</v>
      </c>
      <c r="C17" s="31" t="s">
        <v>74</v>
      </c>
      <c r="D17" s="31">
        <v>690</v>
      </c>
      <c r="E17" s="17">
        <f t="shared" si="1"/>
        <v>233.33333333333334</v>
      </c>
      <c r="F17" s="18">
        <f t="shared" si="2"/>
        <v>14</v>
      </c>
      <c r="G17" s="65">
        <v>30</v>
      </c>
      <c r="H17" s="17">
        <f t="shared" si="3"/>
        <v>969.6969696969697</v>
      </c>
      <c r="I17" s="18">
        <f t="shared" si="4"/>
        <v>14</v>
      </c>
      <c r="J17" s="17">
        <f t="shared" si="5"/>
        <v>1203.030303030303</v>
      </c>
      <c r="K17" s="18">
        <f t="shared" si="6"/>
        <v>15</v>
      </c>
      <c r="L17" s="48"/>
    </row>
    <row r="18" spans="1:12" ht="25.5">
      <c r="A18" s="18">
        <f>A17+1</f>
        <v>16</v>
      </c>
      <c r="B18" s="44" t="s">
        <v>79</v>
      </c>
      <c r="C18" s="89" t="s">
        <v>78</v>
      </c>
      <c r="D18" s="31">
        <v>780</v>
      </c>
      <c r="E18" s="17">
        <f t="shared" si="1"/>
        <v>133.33333333333334</v>
      </c>
      <c r="F18" s="18">
        <f t="shared" si="2"/>
        <v>16</v>
      </c>
      <c r="G18" s="65">
        <v>0</v>
      </c>
      <c r="H18" s="17">
        <f t="shared" si="3"/>
        <v>1000.0000000000001</v>
      </c>
      <c r="I18" s="18">
        <f t="shared" si="4"/>
        <v>1</v>
      </c>
      <c r="J18" s="17">
        <f t="shared" si="5"/>
        <v>1133.3333333333335</v>
      </c>
      <c r="K18" s="18">
        <f t="shared" si="6"/>
        <v>16</v>
      </c>
      <c r="L18" s="88"/>
    </row>
    <row r="19" spans="1:12" ht="25.5">
      <c r="A19" s="18">
        <v>18</v>
      </c>
      <c r="B19" s="30" t="s">
        <v>129</v>
      </c>
      <c r="C19" s="89" t="s">
        <v>128</v>
      </c>
      <c r="D19" s="10">
        <v>990</v>
      </c>
      <c r="E19" s="17">
        <f t="shared" si="1"/>
        <v>1</v>
      </c>
      <c r="F19" s="18">
        <f t="shared" si="2"/>
        <v>17</v>
      </c>
      <c r="G19" s="65">
        <v>20</v>
      </c>
      <c r="H19" s="17">
        <f t="shared" si="3"/>
        <v>979.7979797979799</v>
      </c>
      <c r="I19" s="18">
        <f t="shared" si="4"/>
        <v>13</v>
      </c>
      <c r="J19" s="17">
        <f t="shared" si="5"/>
        <v>980.7979797979799</v>
      </c>
      <c r="K19" s="18">
        <f t="shared" si="6"/>
        <v>17</v>
      </c>
      <c r="L19" s="48"/>
    </row>
    <row r="20" spans="1:12" ht="25.5" customHeight="1">
      <c r="A20" s="18">
        <f>A19+1</f>
        <v>19</v>
      </c>
      <c r="B20" s="30" t="s">
        <v>124</v>
      </c>
      <c r="C20" s="31" t="s">
        <v>123</v>
      </c>
      <c r="D20" s="10">
        <v>1055</v>
      </c>
      <c r="E20" s="17">
        <f t="shared" si="1"/>
        <v>1</v>
      </c>
      <c r="F20" s="18">
        <f t="shared" si="2"/>
        <v>17</v>
      </c>
      <c r="G20" s="65">
        <v>360</v>
      </c>
      <c r="H20" s="17">
        <f t="shared" si="3"/>
        <v>636.3636363636364</v>
      </c>
      <c r="I20" s="18">
        <f t="shared" si="4"/>
        <v>18</v>
      </c>
      <c r="J20" s="17">
        <f t="shared" si="5"/>
        <v>637.3636363636364</v>
      </c>
      <c r="K20" s="18">
        <f t="shared" si="6"/>
        <v>18</v>
      </c>
      <c r="L20" s="48"/>
    </row>
    <row r="21" spans="2:3" ht="12.75">
      <c r="B21" s="151" t="s">
        <v>205</v>
      </c>
      <c r="C21"/>
    </row>
    <row r="22" ht="12.75">
      <c r="C22"/>
    </row>
    <row r="23" s="63" customFormat="1" ht="12.75"/>
    <row r="24" ht="12.75">
      <c r="C24"/>
    </row>
    <row r="25" ht="12.75">
      <c r="C25"/>
    </row>
  </sheetData>
  <sheetProtection/>
  <mergeCells count="4">
    <mergeCell ref="A1:A2"/>
    <mergeCell ref="B1:B2"/>
    <mergeCell ref="C1:C2"/>
    <mergeCell ref="L1:L2"/>
  </mergeCells>
  <printOptions horizontalCentered="1"/>
  <pageMargins left="0.29" right="0.23" top="0.590625" bottom="0.5118110236220472" header="0.26" footer="0.5118110236220472"/>
  <pageSetup fitToHeight="1" fitToWidth="1" horizontalDpi="300" verticalDpi="300" orientation="portrait" paperSize="9" scale="74" r:id="rId1"/>
  <headerFooter alignWithMargins="0">
    <oddHeader>&amp;CV Ogólnopolska MnO "O Złoty Liść Jesieni"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tabSelected="1" workbookViewId="0" topLeftCell="A1">
      <selection activeCell="D44" sqref="D44"/>
    </sheetView>
  </sheetViews>
  <sheetFormatPr defaultColWidth="9.00390625" defaultRowHeight="12.75"/>
  <cols>
    <col min="1" max="1" width="5.00390625" style="0" customWidth="1"/>
    <col min="2" max="2" width="24.125" style="77" customWidth="1"/>
    <col min="3" max="3" width="30.00390625" style="78" bestFit="1" customWidth="1"/>
    <col min="4" max="4" width="5.75390625" style="79" bestFit="1" customWidth="1"/>
    <col min="5" max="5" width="8.75390625" style="79" customWidth="1"/>
    <col min="6" max="6" width="3.625" style="79" customWidth="1"/>
    <col min="7" max="7" width="5.625" style="79" customWidth="1"/>
    <col min="8" max="8" width="8.875" style="79" bestFit="1" customWidth="1"/>
    <col min="9" max="9" width="3.625" style="79" customWidth="1"/>
    <col min="10" max="10" width="8.625" style="79" bestFit="1" customWidth="1"/>
    <col min="11" max="11" width="3.625" style="79" customWidth="1"/>
    <col min="12" max="12" width="11.125" style="0" customWidth="1"/>
  </cols>
  <sheetData>
    <row r="1" spans="1:12" ht="12.75" customHeight="1">
      <c r="A1" s="134" t="s">
        <v>0</v>
      </c>
      <c r="B1" s="137" t="s">
        <v>1</v>
      </c>
      <c r="C1" s="121" t="s">
        <v>2</v>
      </c>
      <c r="D1" s="124" t="s">
        <v>9</v>
      </c>
      <c r="E1" s="136"/>
      <c r="F1" s="125"/>
      <c r="G1" s="124" t="s">
        <v>10</v>
      </c>
      <c r="H1" s="136"/>
      <c r="I1" s="125"/>
      <c r="J1" s="124" t="s">
        <v>14</v>
      </c>
      <c r="K1" s="125"/>
      <c r="L1" s="132" t="s">
        <v>40</v>
      </c>
    </row>
    <row r="2" spans="1:12" s="22" customFormat="1" ht="72" customHeight="1">
      <c r="A2" s="135"/>
      <c r="B2" s="138"/>
      <c r="C2" s="135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133"/>
    </row>
    <row r="3" spans="1:12" ht="24" customHeight="1">
      <c r="A3" s="83" t="s">
        <v>173</v>
      </c>
      <c r="B3" s="30" t="s">
        <v>82</v>
      </c>
      <c r="C3" s="90" t="s">
        <v>83</v>
      </c>
      <c r="D3" s="46">
        <v>0</v>
      </c>
      <c r="E3" s="17">
        <f aca="true" t="shared" si="0" ref="E3:E30">IF(D3&lt;&gt;"",IF(ISNUMBER(D3),MAX(1000/TDE1*(TDE1-D3+MIN(D$1:D$65536)),1),0),"")</f>
        <v>1000</v>
      </c>
      <c r="F3" s="18">
        <f aca="true" t="shared" si="1" ref="F3:F30">IF(E3&lt;&gt;"",RANK(E3,E$1:E$65536),"")</f>
        <v>1</v>
      </c>
      <c r="G3" s="65">
        <v>0</v>
      </c>
      <c r="H3" s="17">
        <f aca="true" t="shared" si="2" ref="H3:H30">IF(G3&lt;&gt;"",IF(ISNUMBER(G3),MAX(1000/TDE2*(TDE2-G3+MIN(G$1:G$65536)),1),0),"")</f>
        <v>999.9999999999999</v>
      </c>
      <c r="I3" s="18">
        <f aca="true" t="shared" si="3" ref="I3:I30">IF(H3&lt;&gt;"",RANK(H3,H$1:H$65536),"")</f>
        <v>1</v>
      </c>
      <c r="J3" s="17">
        <f aca="true" t="shared" si="4" ref="J3:J31">IF(H3&lt;&gt;"",E3+H3,"")</f>
        <v>2000</v>
      </c>
      <c r="K3" s="18">
        <f aca="true" t="shared" si="5" ref="K3:K19">IF(J3&lt;&gt;"",RANK(J3,J$1:J$65536),"")</f>
        <v>1</v>
      </c>
      <c r="L3" s="48"/>
    </row>
    <row r="4" spans="1:12" ht="24" customHeight="1">
      <c r="A4" s="83" t="s">
        <v>174</v>
      </c>
      <c r="B4" s="30" t="s">
        <v>96</v>
      </c>
      <c r="C4" s="90" t="s">
        <v>51</v>
      </c>
      <c r="D4" s="46">
        <v>0</v>
      </c>
      <c r="E4" s="17">
        <f t="shared" si="0"/>
        <v>1000</v>
      </c>
      <c r="F4" s="18">
        <f t="shared" si="1"/>
        <v>1</v>
      </c>
      <c r="G4" s="65">
        <v>25</v>
      </c>
      <c r="H4" s="17">
        <f t="shared" si="2"/>
        <v>973.1182795698924</v>
      </c>
      <c r="I4" s="18">
        <f t="shared" si="3"/>
        <v>2</v>
      </c>
      <c r="J4" s="17">
        <f t="shared" si="4"/>
        <v>1973.1182795698924</v>
      </c>
      <c r="K4" s="18">
        <f t="shared" si="5"/>
        <v>2</v>
      </c>
      <c r="L4" s="48"/>
    </row>
    <row r="5" spans="1:12" ht="24" customHeight="1">
      <c r="A5" s="83" t="s">
        <v>175</v>
      </c>
      <c r="B5" s="30" t="s">
        <v>98</v>
      </c>
      <c r="C5" s="90" t="s">
        <v>38</v>
      </c>
      <c r="D5" s="31">
        <v>30</v>
      </c>
      <c r="E5" s="17">
        <f t="shared" si="0"/>
        <v>966.6666666666667</v>
      </c>
      <c r="F5" s="18">
        <f t="shared" si="1"/>
        <v>17</v>
      </c>
      <c r="G5" s="65">
        <v>50</v>
      </c>
      <c r="H5" s="17">
        <f t="shared" si="2"/>
        <v>946.2365591397848</v>
      </c>
      <c r="I5" s="18">
        <f t="shared" si="3"/>
        <v>5</v>
      </c>
      <c r="J5" s="17">
        <f t="shared" si="4"/>
        <v>1912.9032258064517</v>
      </c>
      <c r="K5" s="18">
        <f t="shared" si="5"/>
        <v>3</v>
      </c>
      <c r="L5" s="48"/>
    </row>
    <row r="6" spans="1:12" ht="24" customHeight="1">
      <c r="A6" s="83" t="s">
        <v>176</v>
      </c>
      <c r="B6" s="30" t="s">
        <v>102</v>
      </c>
      <c r="C6" s="90" t="s">
        <v>100</v>
      </c>
      <c r="D6" s="72">
        <v>0</v>
      </c>
      <c r="E6" s="17">
        <f t="shared" si="0"/>
        <v>1000</v>
      </c>
      <c r="F6" s="18">
        <f t="shared" si="1"/>
        <v>1</v>
      </c>
      <c r="G6" s="65">
        <v>120</v>
      </c>
      <c r="H6" s="17">
        <f t="shared" si="2"/>
        <v>870.9677419354838</v>
      </c>
      <c r="I6" s="18">
        <f t="shared" si="3"/>
        <v>6</v>
      </c>
      <c r="J6" s="17">
        <f t="shared" si="4"/>
        <v>1870.967741935484</v>
      </c>
      <c r="K6" s="18">
        <f t="shared" si="5"/>
        <v>4</v>
      </c>
      <c r="L6" s="48"/>
    </row>
    <row r="7" spans="1:12" ht="24" customHeight="1">
      <c r="A7" s="83" t="s">
        <v>177</v>
      </c>
      <c r="B7" s="30" t="s">
        <v>108</v>
      </c>
      <c r="C7" s="89" t="s">
        <v>107</v>
      </c>
      <c r="D7" s="31">
        <v>30</v>
      </c>
      <c r="E7" s="17">
        <f t="shared" si="0"/>
        <v>966.6666666666667</v>
      </c>
      <c r="F7" s="18">
        <f t="shared" si="1"/>
        <v>17</v>
      </c>
      <c r="G7" s="65">
        <v>133</v>
      </c>
      <c r="H7" s="17">
        <f t="shared" si="2"/>
        <v>856.9892473118279</v>
      </c>
      <c r="I7" s="18">
        <f t="shared" si="3"/>
        <v>7</v>
      </c>
      <c r="J7" s="17">
        <f t="shared" si="4"/>
        <v>1823.6559139784945</v>
      </c>
      <c r="K7" s="18">
        <f t="shared" si="5"/>
        <v>5</v>
      </c>
      <c r="L7" s="48"/>
    </row>
    <row r="8" spans="1:12" ht="24" customHeight="1">
      <c r="A8" s="83" t="s">
        <v>178</v>
      </c>
      <c r="B8" s="30" t="s">
        <v>106</v>
      </c>
      <c r="C8" s="90" t="s">
        <v>51</v>
      </c>
      <c r="D8" s="46">
        <v>155</v>
      </c>
      <c r="E8" s="17">
        <f t="shared" si="0"/>
        <v>827.7777777777778</v>
      </c>
      <c r="F8" s="18">
        <f t="shared" si="1"/>
        <v>26</v>
      </c>
      <c r="G8" s="65">
        <v>25</v>
      </c>
      <c r="H8" s="17">
        <f t="shared" si="2"/>
        <v>973.1182795698924</v>
      </c>
      <c r="I8" s="18">
        <f t="shared" si="3"/>
        <v>2</v>
      </c>
      <c r="J8" s="17">
        <f t="shared" si="4"/>
        <v>1800.8960573476702</v>
      </c>
      <c r="K8" s="18">
        <f t="shared" si="5"/>
        <v>6</v>
      </c>
      <c r="L8" s="48"/>
    </row>
    <row r="9" spans="1:12" ht="24" customHeight="1">
      <c r="A9" s="83" t="s">
        <v>179</v>
      </c>
      <c r="B9" s="44" t="s">
        <v>115</v>
      </c>
      <c r="C9" s="90" t="s">
        <v>100</v>
      </c>
      <c r="D9" s="31">
        <v>0</v>
      </c>
      <c r="E9" s="17">
        <f t="shared" si="0"/>
        <v>1000</v>
      </c>
      <c r="F9" s="18">
        <f t="shared" si="1"/>
        <v>1</v>
      </c>
      <c r="G9" s="65">
        <v>200</v>
      </c>
      <c r="H9" s="17">
        <f t="shared" si="2"/>
        <v>784.9462365591397</v>
      </c>
      <c r="I9" s="18">
        <f t="shared" si="3"/>
        <v>8</v>
      </c>
      <c r="J9" s="17">
        <f t="shared" si="4"/>
        <v>1784.9462365591398</v>
      </c>
      <c r="K9" s="18">
        <f t="shared" si="5"/>
        <v>7</v>
      </c>
      <c r="L9" s="48"/>
    </row>
    <row r="10" spans="1:12" ht="24" customHeight="1">
      <c r="A10" s="83" t="s">
        <v>180</v>
      </c>
      <c r="B10" s="30" t="s">
        <v>112</v>
      </c>
      <c r="C10" s="89" t="s">
        <v>38</v>
      </c>
      <c r="D10" s="46">
        <v>180</v>
      </c>
      <c r="E10" s="17">
        <f t="shared" si="0"/>
        <v>800</v>
      </c>
      <c r="F10" s="18">
        <f t="shared" si="1"/>
        <v>28</v>
      </c>
      <c r="G10" s="65">
        <v>30</v>
      </c>
      <c r="H10" s="17">
        <f t="shared" si="2"/>
        <v>967.7419354838709</v>
      </c>
      <c r="I10" s="18">
        <f t="shared" si="3"/>
        <v>4</v>
      </c>
      <c r="J10" s="17">
        <f t="shared" si="4"/>
        <v>1767.7419354838707</v>
      </c>
      <c r="K10" s="18">
        <f t="shared" si="5"/>
        <v>8</v>
      </c>
      <c r="L10" s="48"/>
    </row>
    <row r="11" spans="1:12" ht="24" customHeight="1">
      <c r="A11" s="83" t="s">
        <v>181</v>
      </c>
      <c r="B11" s="47" t="s">
        <v>118</v>
      </c>
      <c r="C11" s="89" t="s">
        <v>38</v>
      </c>
      <c r="D11" s="46">
        <v>0</v>
      </c>
      <c r="E11" s="17">
        <f t="shared" si="0"/>
        <v>1000</v>
      </c>
      <c r="F11" s="18">
        <f t="shared" si="1"/>
        <v>1</v>
      </c>
      <c r="G11" s="65">
        <v>255</v>
      </c>
      <c r="H11" s="17">
        <f t="shared" si="2"/>
        <v>725.8064516129032</v>
      </c>
      <c r="I11" s="18">
        <f t="shared" si="3"/>
        <v>9</v>
      </c>
      <c r="J11" s="17">
        <f t="shared" si="4"/>
        <v>1725.8064516129032</v>
      </c>
      <c r="K11" s="18">
        <f t="shared" si="5"/>
        <v>9</v>
      </c>
      <c r="L11" s="48"/>
    </row>
    <row r="12" spans="1:12" ht="24" customHeight="1">
      <c r="A12" s="83" t="s">
        <v>182</v>
      </c>
      <c r="B12" s="30" t="s">
        <v>114</v>
      </c>
      <c r="C12" s="90" t="s">
        <v>38</v>
      </c>
      <c r="D12" s="72">
        <v>145</v>
      </c>
      <c r="E12" s="17">
        <f t="shared" si="0"/>
        <v>838.8888888888889</v>
      </c>
      <c r="F12" s="18">
        <f t="shared" si="1"/>
        <v>24</v>
      </c>
      <c r="G12" s="65">
        <v>290</v>
      </c>
      <c r="H12" s="17">
        <f t="shared" si="2"/>
        <v>688.1720430107526</v>
      </c>
      <c r="I12" s="18">
        <f t="shared" si="3"/>
        <v>10</v>
      </c>
      <c r="J12" s="17">
        <f t="shared" si="4"/>
        <v>1527.0609318996417</v>
      </c>
      <c r="K12" s="18">
        <f t="shared" si="5"/>
        <v>10</v>
      </c>
      <c r="L12" s="48"/>
    </row>
    <row r="13" spans="1:12" ht="24" customHeight="1">
      <c r="A13" s="83" t="s">
        <v>183</v>
      </c>
      <c r="B13" s="30" t="s">
        <v>116</v>
      </c>
      <c r="C13" s="89" t="s">
        <v>38</v>
      </c>
      <c r="D13" s="46">
        <v>13</v>
      </c>
      <c r="E13" s="17">
        <f t="shared" si="0"/>
        <v>985.5555555555555</v>
      </c>
      <c r="F13" s="18">
        <f t="shared" si="1"/>
        <v>15</v>
      </c>
      <c r="G13" s="65">
        <v>510</v>
      </c>
      <c r="H13" s="17">
        <f t="shared" si="2"/>
        <v>451.6129032258064</v>
      </c>
      <c r="I13" s="18">
        <f t="shared" si="3"/>
        <v>11</v>
      </c>
      <c r="J13" s="17">
        <f t="shared" si="4"/>
        <v>1437.168458781362</v>
      </c>
      <c r="K13" s="18">
        <f t="shared" si="5"/>
        <v>11</v>
      </c>
      <c r="L13" s="48"/>
    </row>
    <row r="14" spans="1:12" ht="24" customHeight="1">
      <c r="A14" s="83">
        <v>12</v>
      </c>
      <c r="B14" s="30" t="s">
        <v>154</v>
      </c>
      <c r="C14" s="90" t="s">
        <v>121</v>
      </c>
      <c r="D14" s="31">
        <v>0</v>
      </c>
      <c r="E14" s="17">
        <f t="shared" si="0"/>
        <v>1000</v>
      </c>
      <c r="F14" s="18">
        <f t="shared" si="1"/>
        <v>1</v>
      </c>
      <c r="G14" s="65">
        <v>535</v>
      </c>
      <c r="H14" s="17">
        <f t="shared" si="2"/>
        <v>424.7311827956989</v>
      </c>
      <c r="I14" s="18">
        <f t="shared" si="3"/>
        <v>12</v>
      </c>
      <c r="J14" s="17">
        <f t="shared" si="4"/>
        <v>1424.731182795699</v>
      </c>
      <c r="K14" s="18">
        <f t="shared" si="5"/>
        <v>12</v>
      </c>
      <c r="L14" s="48"/>
    </row>
    <row r="15" spans="1:12" ht="24" customHeight="1">
      <c r="A15" s="83">
        <v>13</v>
      </c>
      <c r="B15" s="30" t="s">
        <v>109</v>
      </c>
      <c r="C15" s="89" t="s">
        <v>107</v>
      </c>
      <c r="D15" s="10">
        <v>60</v>
      </c>
      <c r="E15" s="17">
        <f t="shared" si="0"/>
        <v>933.3333333333334</v>
      </c>
      <c r="F15" s="18">
        <f t="shared" si="1"/>
        <v>19</v>
      </c>
      <c r="G15" s="65">
        <v>540</v>
      </c>
      <c r="H15" s="17">
        <f t="shared" si="2"/>
        <v>419.3548387096774</v>
      </c>
      <c r="I15" s="18">
        <f t="shared" si="3"/>
        <v>13</v>
      </c>
      <c r="J15" s="17">
        <f t="shared" si="4"/>
        <v>1352.6881720430108</v>
      </c>
      <c r="K15" s="18">
        <f t="shared" si="5"/>
        <v>13</v>
      </c>
      <c r="L15" s="48"/>
    </row>
    <row r="16" spans="1:12" ht="24" customHeight="1">
      <c r="A16" s="83">
        <v>14</v>
      </c>
      <c r="B16" s="30" t="s">
        <v>101</v>
      </c>
      <c r="C16" s="89" t="s">
        <v>100</v>
      </c>
      <c r="D16" s="46">
        <v>25</v>
      </c>
      <c r="E16" s="17">
        <f t="shared" si="0"/>
        <v>972.2222222222223</v>
      </c>
      <c r="F16" s="18">
        <f t="shared" si="1"/>
        <v>16</v>
      </c>
      <c r="G16" s="65">
        <v>615</v>
      </c>
      <c r="H16" s="17">
        <f t="shared" si="2"/>
        <v>338.7096774193548</v>
      </c>
      <c r="I16" s="18">
        <f t="shared" si="3"/>
        <v>14</v>
      </c>
      <c r="J16" s="17">
        <f t="shared" si="4"/>
        <v>1310.931899641577</v>
      </c>
      <c r="K16" s="18">
        <f t="shared" si="5"/>
        <v>14</v>
      </c>
      <c r="L16" s="48"/>
    </row>
    <row r="17" spans="1:12" ht="24" customHeight="1">
      <c r="A17" s="83">
        <v>15</v>
      </c>
      <c r="B17" s="44" t="s">
        <v>105</v>
      </c>
      <c r="C17" s="89" t="s">
        <v>104</v>
      </c>
      <c r="D17" s="46">
        <v>0</v>
      </c>
      <c r="E17" s="17">
        <f t="shared" si="0"/>
        <v>1000</v>
      </c>
      <c r="F17" s="18">
        <f t="shared" si="1"/>
        <v>1</v>
      </c>
      <c r="G17" s="65">
        <v>690</v>
      </c>
      <c r="H17" s="17">
        <f t="shared" si="2"/>
        <v>258.06451612903226</v>
      </c>
      <c r="I17" s="18">
        <f t="shared" si="3"/>
        <v>15</v>
      </c>
      <c r="J17" s="17">
        <f t="shared" si="4"/>
        <v>1258.0645161290322</v>
      </c>
      <c r="K17" s="18">
        <f t="shared" si="5"/>
        <v>15</v>
      </c>
      <c r="L17" s="48"/>
    </row>
    <row r="18" spans="1:12" ht="24" customHeight="1">
      <c r="A18" s="83">
        <v>16</v>
      </c>
      <c r="B18" s="30" t="s">
        <v>99</v>
      </c>
      <c r="C18" s="90" t="s">
        <v>51</v>
      </c>
      <c r="D18" s="46">
        <v>0</v>
      </c>
      <c r="E18" s="17">
        <f t="shared" si="0"/>
        <v>1000</v>
      </c>
      <c r="F18" s="18">
        <f t="shared" si="1"/>
        <v>1</v>
      </c>
      <c r="G18" s="65">
        <v>740</v>
      </c>
      <c r="H18" s="17">
        <f t="shared" si="2"/>
        <v>204.3010752688172</v>
      </c>
      <c r="I18" s="18">
        <f t="shared" si="3"/>
        <v>16</v>
      </c>
      <c r="J18" s="17">
        <f t="shared" si="4"/>
        <v>1204.3010752688172</v>
      </c>
      <c r="K18" s="18">
        <f t="shared" si="5"/>
        <v>16</v>
      </c>
      <c r="L18" s="48"/>
    </row>
    <row r="19" spans="1:12" ht="24" customHeight="1">
      <c r="A19" s="83">
        <v>17</v>
      </c>
      <c r="B19" s="30" t="s">
        <v>110</v>
      </c>
      <c r="C19" s="64" t="s">
        <v>59</v>
      </c>
      <c r="D19" s="46">
        <v>0</v>
      </c>
      <c r="E19" s="17">
        <f t="shared" si="0"/>
        <v>1000</v>
      </c>
      <c r="F19" s="18">
        <f t="shared" si="1"/>
        <v>1</v>
      </c>
      <c r="G19" s="65">
        <v>745</v>
      </c>
      <c r="H19" s="17">
        <f t="shared" si="2"/>
        <v>198.92473118279568</v>
      </c>
      <c r="I19" s="18">
        <f t="shared" si="3"/>
        <v>17</v>
      </c>
      <c r="J19" s="17">
        <f>IF(H19&lt;&gt;"",E19+H19,"")</f>
        <v>1198.9247311827958</v>
      </c>
      <c r="K19" s="18">
        <f t="shared" si="5"/>
        <v>17</v>
      </c>
      <c r="L19" s="48" t="s">
        <v>172</v>
      </c>
    </row>
    <row r="20" spans="1:12" ht="24" customHeight="1">
      <c r="A20" s="83">
        <v>18</v>
      </c>
      <c r="B20" s="30" t="s">
        <v>86</v>
      </c>
      <c r="C20" s="89" t="s">
        <v>84</v>
      </c>
      <c r="D20" s="46">
        <v>0</v>
      </c>
      <c r="E20" s="17">
        <f t="shared" si="0"/>
        <v>1000</v>
      </c>
      <c r="F20" s="18">
        <f t="shared" si="1"/>
        <v>1</v>
      </c>
      <c r="G20" s="65">
        <v>745</v>
      </c>
      <c r="H20" s="17">
        <f t="shared" si="2"/>
        <v>198.92473118279568</v>
      </c>
      <c r="I20" s="18">
        <f t="shared" si="3"/>
        <v>17</v>
      </c>
      <c r="J20" s="17">
        <f>IF(H20&lt;&gt;"",E20+H20,"")</f>
        <v>1198.9247311827958</v>
      </c>
      <c r="K20" s="18">
        <v>18</v>
      </c>
      <c r="L20" s="48" t="s">
        <v>171</v>
      </c>
    </row>
    <row r="21" spans="1:12" ht="24" customHeight="1">
      <c r="A21" s="83">
        <v>19</v>
      </c>
      <c r="B21" s="30" t="s">
        <v>117</v>
      </c>
      <c r="C21" s="64" t="s">
        <v>38</v>
      </c>
      <c r="D21" s="72">
        <v>0</v>
      </c>
      <c r="E21" s="17">
        <f t="shared" si="0"/>
        <v>1000</v>
      </c>
      <c r="F21" s="18">
        <f t="shared" si="1"/>
        <v>1</v>
      </c>
      <c r="G21" s="65">
        <v>840</v>
      </c>
      <c r="H21" s="17">
        <f t="shared" si="2"/>
        <v>96.77419354838709</v>
      </c>
      <c r="I21" s="18">
        <f t="shared" si="3"/>
        <v>19</v>
      </c>
      <c r="J21" s="17">
        <f t="shared" si="4"/>
        <v>1096.774193548387</v>
      </c>
      <c r="K21" s="18">
        <f aca="true" t="shared" si="6" ref="K21:K28">IF(J21&lt;&gt;"",RANK(J21,J$1:J$65536),"")</f>
        <v>19</v>
      </c>
      <c r="L21" s="48"/>
    </row>
    <row r="22" spans="1:12" ht="24" customHeight="1">
      <c r="A22" s="83">
        <v>20</v>
      </c>
      <c r="B22" s="30" t="s">
        <v>119</v>
      </c>
      <c r="C22" s="89" t="s">
        <v>51</v>
      </c>
      <c r="D22" s="46">
        <v>0</v>
      </c>
      <c r="E22" s="17">
        <f t="shared" si="0"/>
        <v>1000</v>
      </c>
      <c r="F22" s="18">
        <f t="shared" si="1"/>
        <v>1</v>
      </c>
      <c r="G22" s="65">
        <v>870</v>
      </c>
      <c r="H22" s="17">
        <f t="shared" si="2"/>
        <v>64.51612903225806</v>
      </c>
      <c r="I22" s="18">
        <f t="shared" si="3"/>
        <v>21</v>
      </c>
      <c r="J22" s="17">
        <f t="shared" si="4"/>
        <v>1064.516129032258</v>
      </c>
      <c r="K22" s="18">
        <f t="shared" si="6"/>
        <v>20</v>
      </c>
      <c r="L22" s="48"/>
    </row>
    <row r="23" spans="1:12" ht="25.5">
      <c r="A23" s="83">
        <v>21</v>
      </c>
      <c r="B23" s="47" t="s">
        <v>103</v>
      </c>
      <c r="C23" s="89" t="s">
        <v>100</v>
      </c>
      <c r="D23" s="46">
        <v>0</v>
      </c>
      <c r="E23" s="17">
        <f t="shared" si="0"/>
        <v>1000</v>
      </c>
      <c r="F23" s="18">
        <f t="shared" si="1"/>
        <v>1</v>
      </c>
      <c r="G23" s="65">
        <v>895</v>
      </c>
      <c r="H23" s="17">
        <f t="shared" si="2"/>
        <v>37.634408602150536</v>
      </c>
      <c r="I23" s="18">
        <f t="shared" si="3"/>
        <v>22</v>
      </c>
      <c r="J23" s="17">
        <f t="shared" si="4"/>
        <v>1037.6344086021506</v>
      </c>
      <c r="K23" s="18">
        <f t="shared" si="6"/>
        <v>21</v>
      </c>
      <c r="L23" s="48"/>
    </row>
    <row r="24" spans="1:12" ht="25.5">
      <c r="A24" s="83">
        <v>22</v>
      </c>
      <c r="B24" s="30" t="s">
        <v>113</v>
      </c>
      <c r="C24" s="89" t="s">
        <v>104</v>
      </c>
      <c r="D24" s="10">
        <v>0</v>
      </c>
      <c r="E24" s="17">
        <f t="shared" si="0"/>
        <v>1000</v>
      </c>
      <c r="F24" s="18">
        <f t="shared" si="1"/>
        <v>1</v>
      </c>
      <c r="G24" s="65">
        <v>903</v>
      </c>
      <c r="H24" s="17">
        <f t="shared" si="2"/>
        <v>29.032258064516128</v>
      </c>
      <c r="I24" s="18">
        <f t="shared" si="3"/>
        <v>24</v>
      </c>
      <c r="J24" s="17">
        <f t="shared" si="4"/>
        <v>1029.032258064516</v>
      </c>
      <c r="K24" s="18">
        <f t="shared" si="6"/>
        <v>22</v>
      </c>
      <c r="L24" s="48"/>
    </row>
    <row r="25" spans="1:12" ht="25.5">
      <c r="A25" s="83">
        <v>23</v>
      </c>
      <c r="B25" s="30" t="s">
        <v>130</v>
      </c>
      <c r="C25" s="90" t="s">
        <v>38</v>
      </c>
      <c r="D25" s="46">
        <v>90</v>
      </c>
      <c r="E25" s="17">
        <f t="shared" si="0"/>
        <v>900</v>
      </c>
      <c r="F25" s="18">
        <f t="shared" si="1"/>
        <v>20</v>
      </c>
      <c r="G25" s="65">
        <v>900</v>
      </c>
      <c r="H25" s="17">
        <f t="shared" si="2"/>
        <v>32.25806451612903</v>
      </c>
      <c r="I25" s="18">
        <f t="shared" si="3"/>
        <v>23</v>
      </c>
      <c r="J25" s="17">
        <f t="shared" si="4"/>
        <v>932.258064516129</v>
      </c>
      <c r="K25" s="18">
        <f t="shared" si="6"/>
        <v>23</v>
      </c>
      <c r="L25" s="48"/>
    </row>
    <row r="26" spans="1:12" ht="38.25">
      <c r="A26" s="83">
        <v>24</v>
      </c>
      <c r="B26" s="30" t="s">
        <v>142</v>
      </c>
      <c r="C26" s="89" t="s">
        <v>141</v>
      </c>
      <c r="D26" s="72">
        <v>151</v>
      </c>
      <c r="E26" s="17">
        <f t="shared" si="0"/>
        <v>832.2222222222223</v>
      </c>
      <c r="F26" s="18">
        <f t="shared" si="1"/>
        <v>25</v>
      </c>
      <c r="G26" s="65">
        <v>840</v>
      </c>
      <c r="H26" s="17">
        <f t="shared" si="2"/>
        <v>96.77419354838709</v>
      </c>
      <c r="I26" s="18">
        <f t="shared" si="3"/>
        <v>19</v>
      </c>
      <c r="J26" s="17">
        <f t="shared" si="4"/>
        <v>928.9964157706094</v>
      </c>
      <c r="K26" s="18">
        <f t="shared" si="6"/>
        <v>24</v>
      </c>
      <c r="L26" s="48"/>
    </row>
    <row r="27" spans="1:12" ht="38.25">
      <c r="A27" s="83">
        <v>25</v>
      </c>
      <c r="B27" s="30" t="s">
        <v>120</v>
      </c>
      <c r="C27" s="89" t="s">
        <v>104</v>
      </c>
      <c r="D27" s="46">
        <v>120</v>
      </c>
      <c r="E27" s="17">
        <f t="shared" si="0"/>
        <v>866.6666666666667</v>
      </c>
      <c r="F27" s="18">
        <f t="shared" si="1"/>
        <v>21</v>
      </c>
      <c r="G27" s="65">
        <v>925</v>
      </c>
      <c r="H27" s="17">
        <f t="shared" si="2"/>
        <v>5.376344086021505</v>
      </c>
      <c r="I27" s="18">
        <f t="shared" si="3"/>
        <v>25</v>
      </c>
      <c r="J27" s="17">
        <f t="shared" si="4"/>
        <v>872.0430107526882</v>
      </c>
      <c r="K27" s="18">
        <f t="shared" si="6"/>
        <v>25</v>
      </c>
      <c r="L27" s="48"/>
    </row>
    <row r="28" spans="1:12" ht="25.5">
      <c r="A28" s="83">
        <v>26</v>
      </c>
      <c r="B28" s="30" t="s">
        <v>97</v>
      </c>
      <c r="C28" s="90" t="s">
        <v>38</v>
      </c>
      <c r="D28" s="31">
        <v>120</v>
      </c>
      <c r="E28" s="17">
        <f t="shared" si="0"/>
        <v>866.6666666666667</v>
      </c>
      <c r="F28" s="18">
        <f t="shared" si="1"/>
        <v>21</v>
      </c>
      <c r="G28" s="65">
        <v>985</v>
      </c>
      <c r="H28" s="17">
        <f t="shared" si="2"/>
        <v>1</v>
      </c>
      <c r="I28" s="18">
        <f t="shared" si="3"/>
        <v>26</v>
      </c>
      <c r="J28" s="17">
        <f t="shared" si="4"/>
        <v>867.6666666666667</v>
      </c>
      <c r="K28" s="18">
        <f t="shared" si="6"/>
        <v>26</v>
      </c>
      <c r="L28" s="48" t="s">
        <v>185</v>
      </c>
    </row>
    <row r="29" spans="1:12" ht="25.5">
      <c r="A29" s="83">
        <v>27</v>
      </c>
      <c r="B29" s="30" t="s">
        <v>111</v>
      </c>
      <c r="C29" s="90" t="s">
        <v>38</v>
      </c>
      <c r="D29" s="72">
        <v>120</v>
      </c>
      <c r="E29" s="17">
        <f t="shared" si="0"/>
        <v>866.6666666666667</v>
      </c>
      <c r="F29" s="18">
        <f t="shared" si="1"/>
        <v>21</v>
      </c>
      <c r="G29" s="65">
        <v>955</v>
      </c>
      <c r="H29" s="17">
        <f t="shared" si="2"/>
        <v>1</v>
      </c>
      <c r="I29" s="18">
        <f t="shared" si="3"/>
        <v>26</v>
      </c>
      <c r="J29" s="17">
        <f t="shared" si="4"/>
        <v>867.6666666666667</v>
      </c>
      <c r="K29" s="18">
        <v>27</v>
      </c>
      <c r="L29" s="48" t="s">
        <v>184</v>
      </c>
    </row>
    <row r="30" spans="1:12" ht="38.25">
      <c r="A30" s="83">
        <v>28</v>
      </c>
      <c r="B30" s="98" t="s">
        <v>122</v>
      </c>
      <c r="C30" s="90" t="s">
        <v>121</v>
      </c>
      <c r="D30" s="10">
        <v>175</v>
      </c>
      <c r="E30" s="17">
        <f t="shared" si="0"/>
        <v>805.5555555555555</v>
      </c>
      <c r="F30" s="18">
        <f t="shared" si="1"/>
        <v>27</v>
      </c>
      <c r="G30" s="65">
        <v>995</v>
      </c>
      <c r="H30" s="17">
        <f t="shared" si="2"/>
        <v>1</v>
      </c>
      <c r="I30" s="18">
        <f t="shared" si="3"/>
        <v>26</v>
      </c>
      <c r="J30" s="17">
        <f t="shared" si="4"/>
        <v>806.5555555555555</v>
      </c>
      <c r="K30" s="18">
        <f>IF(J30&lt;&gt;"",RANK(J30,J:J),"")</f>
        <v>28</v>
      </c>
      <c r="L30" s="48"/>
    </row>
    <row r="31" spans="1:42" ht="38.25">
      <c r="A31" s="83">
        <v>29</v>
      </c>
      <c r="B31" s="30" t="s">
        <v>136</v>
      </c>
      <c r="C31" s="64" t="s">
        <v>135</v>
      </c>
      <c r="D31" s="31">
        <v>30</v>
      </c>
      <c r="E31" s="17"/>
      <c r="F31" s="18" t="s">
        <v>186</v>
      </c>
      <c r="G31" s="65">
        <v>745</v>
      </c>
      <c r="H31" s="17"/>
      <c r="I31" s="18" t="s">
        <v>186</v>
      </c>
      <c r="J31" s="17">
        <f t="shared" si="4"/>
      </c>
      <c r="K31" s="18" t="s">
        <v>186</v>
      </c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1:30" ht="25.5">
      <c r="A32" s="83">
        <v>31</v>
      </c>
      <c r="B32" s="30" t="s">
        <v>190</v>
      </c>
      <c r="C32" s="64" t="s">
        <v>189</v>
      </c>
      <c r="D32" s="31">
        <v>0</v>
      </c>
      <c r="E32" s="17"/>
      <c r="F32" s="18" t="s">
        <v>186</v>
      </c>
      <c r="G32" s="65"/>
      <c r="H32" s="17"/>
      <c r="I32" s="18"/>
      <c r="J32" s="17"/>
      <c r="K32" s="18"/>
      <c r="L32" s="4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4:42" ht="12.75">
      <c r="D33" s="69"/>
      <c r="E33" s="67"/>
      <c r="F33" s="68"/>
      <c r="G33" s="69"/>
      <c r="H33" s="69"/>
      <c r="I33" s="69"/>
      <c r="J33" s="67"/>
      <c r="K33" s="6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4:42" ht="12.75">
      <c r="D34" s="69"/>
      <c r="E34" s="67"/>
      <c r="F34" s="68"/>
      <c r="G34" s="69"/>
      <c r="H34" s="69"/>
      <c r="I34" s="69"/>
      <c r="J34" s="67"/>
      <c r="K34" s="6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4:42" ht="12.75">
      <c r="D35" s="69"/>
      <c r="E35" s="67"/>
      <c r="F35" s="68"/>
      <c r="G35" s="69"/>
      <c r="H35" s="69"/>
      <c r="I35" s="69"/>
      <c r="J35" s="67"/>
      <c r="K35" s="6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4:42" ht="12.75">
      <c r="D36" s="69"/>
      <c r="E36" s="67"/>
      <c r="F36" s="68"/>
      <c r="G36" s="69"/>
      <c r="H36" s="69"/>
      <c r="I36" s="69"/>
      <c r="J36" s="67"/>
      <c r="K36" s="6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4:42" ht="12.75">
      <c r="D37" s="69"/>
      <c r="E37" s="67"/>
      <c r="F37" s="68"/>
      <c r="G37" s="69"/>
      <c r="H37" s="69"/>
      <c r="I37" s="69"/>
      <c r="J37" s="67"/>
      <c r="K37" s="6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4:42" ht="12.75">
      <c r="D38" s="69"/>
      <c r="E38" s="67"/>
      <c r="F38" s="68"/>
      <c r="G38" s="69"/>
      <c r="H38" s="69"/>
      <c r="I38" s="69"/>
      <c r="J38" s="67"/>
      <c r="K38" s="6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4:42" ht="12.75">
      <c r="D39" s="69"/>
      <c r="E39" s="67"/>
      <c r="F39" s="68"/>
      <c r="G39" s="69"/>
      <c r="H39" s="69"/>
      <c r="I39" s="69"/>
      <c r="J39" s="67"/>
      <c r="K39" s="6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4:42" ht="12.75">
      <c r="D40" s="69"/>
      <c r="E40" s="67"/>
      <c r="F40" s="68"/>
      <c r="G40" s="69"/>
      <c r="H40" s="69"/>
      <c r="I40" s="69"/>
      <c r="J40" s="67"/>
      <c r="K40" s="6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4:42" ht="12.75">
      <c r="D41" s="69"/>
      <c r="E41" s="67"/>
      <c r="F41" s="68"/>
      <c r="G41" s="69"/>
      <c r="H41" s="69"/>
      <c r="I41" s="69"/>
      <c r="J41" s="67"/>
      <c r="K41" s="6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4:42" ht="12.75">
      <c r="D42" s="69"/>
      <c r="E42" s="67"/>
      <c r="F42" s="68"/>
      <c r="G42" s="69"/>
      <c r="H42" s="69"/>
      <c r="I42" s="69"/>
      <c r="J42" s="67"/>
      <c r="K42" s="6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4:42" ht="12.75">
      <c r="D43" s="69"/>
      <c r="E43" s="67"/>
      <c r="F43" s="68"/>
      <c r="G43" s="69"/>
      <c r="H43" s="69"/>
      <c r="I43" s="69"/>
      <c r="J43" s="67"/>
      <c r="K43" s="6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4:42" ht="12.75">
      <c r="D44" s="69"/>
      <c r="E44" s="67"/>
      <c r="F44" s="68"/>
      <c r="G44" s="69"/>
      <c r="H44" s="69"/>
      <c r="I44" s="69"/>
      <c r="J44" s="67"/>
      <c r="K44" s="6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4:42" ht="12.75">
      <c r="D45" s="69"/>
      <c r="E45" s="67"/>
      <c r="F45" s="68"/>
      <c r="G45" s="69"/>
      <c r="H45" s="69"/>
      <c r="I45" s="69"/>
      <c r="J45" s="67"/>
      <c r="K45" s="6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4:42" ht="12.75">
      <c r="D46" s="69"/>
      <c r="E46" s="69"/>
      <c r="F46" s="69"/>
      <c r="G46" s="69"/>
      <c r="H46" s="69"/>
      <c r="I46" s="69"/>
      <c r="J46" s="69"/>
      <c r="K46" s="6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4:42" ht="12.75">
      <c r="D47" s="69"/>
      <c r="E47" s="69"/>
      <c r="F47" s="69"/>
      <c r="G47" s="69"/>
      <c r="H47" s="69"/>
      <c r="I47" s="69"/>
      <c r="J47" s="69"/>
      <c r="K47" s="6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4:42" ht="12.75">
      <c r="D48" s="69"/>
      <c r="E48" s="69"/>
      <c r="F48" s="69"/>
      <c r="G48" s="69"/>
      <c r="H48" s="69"/>
      <c r="I48" s="69"/>
      <c r="J48" s="69"/>
      <c r="K48" s="6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4:42" ht="12.75">
      <c r="D49" s="69"/>
      <c r="E49" s="69"/>
      <c r="F49" s="69"/>
      <c r="G49" s="69"/>
      <c r="H49" s="69"/>
      <c r="I49" s="69"/>
      <c r="J49" s="69"/>
      <c r="K49" s="6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4:42" ht="12.75">
      <c r="D50" s="69"/>
      <c r="E50" s="69"/>
      <c r="F50" s="69"/>
      <c r="G50" s="69"/>
      <c r="H50" s="69"/>
      <c r="I50" s="69"/>
      <c r="J50" s="69"/>
      <c r="K50" s="6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4:42" ht="12.75">
      <c r="D51" s="69"/>
      <c r="E51" s="69"/>
      <c r="F51" s="69"/>
      <c r="G51" s="69"/>
      <c r="H51" s="69"/>
      <c r="I51" s="69"/>
      <c r="J51" s="69"/>
      <c r="K51" s="6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4:42" ht="12.75">
      <c r="D52" s="69"/>
      <c r="E52" s="69"/>
      <c r="F52" s="69"/>
      <c r="G52" s="69"/>
      <c r="H52" s="69"/>
      <c r="I52" s="69"/>
      <c r="J52" s="69"/>
      <c r="K52" s="6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4:42" ht="12.75">
      <c r="D53" s="69"/>
      <c r="E53" s="69"/>
      <c r="F53" s="69"/>
      <c r="G53" s="69"/>
      <c r="H53" s="69"/>
      <c r="I53" s="69"/>
      <c r="J53" s="69"/>
      <c r="K53" s="6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4:42" ht="12.75">
      <c r="D54" s="69"/>
      <c r="E54" s="69"/>
      <c r="F54" s="69"/>
      <c r="G54" s="69"/>
      <c r="H54" s="69"/>
      <c r="I54" s="69"/>
      <c r="J54" s="69"/>
      <c r="K54" s="6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4:42" ht="12.75">
      <c r="D55" s="69"/>
      <c r="E55" s="69"/>
      <c r="F55" s="69"/>
      <c r="G55" s="69"/>
      <c r="H55" s="69"/>
      <c r="I55" s="69"/>
      <c r="J55" s="69"/>
      <c r="K55" s="6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4:42" ht="12.75">
      <c r="D56" s="69"/>
      <c r="E56" s="69"/>
      <c r="F56" s="69"/>
      <c r="G56" s="69"/>
      <c r="H56" s="69"/>
      <c r="I56" s="69"/>
      <c r="J56" s="69"/>
      <c r="K56" s="6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4:42" ht="12.75">
      <c r="D57" s="69"/>
      <c r="E57" s="69"/>
      <c r="F57" s="69"/>
      <c r="G57" s="69"/>
      <c r="H57" s="69"/>
      <c r="I57" s="69"/>
      <c r="J57" s="69"/>
      <c r="K57" s="6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4:42" ht="12.75">
      <c r="D58" s="69"/>
      <c r="E58" s="69"/>
      <c r="F58" s="69"/>
      <c r="G58" s="69"/>
      <c r="H58" s="69"/>
      <c r="I58" s="69"/>
      <c r="J58" s="69"/>
      <c r="K58" s="6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4:42" ht="12.75">
      <c r="D59" s="69"/>
      <c r="E59" s="69"/>
      <c r="F59" s="69"/>
      <c r="G59" s="69"/>
      <c r="H59" s="69"/>
      <c r="I59" s="69"/>
      <c r="J59" s="69"/>
      <c r="K59" s="6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4:42" ht="12.75">
      <c r="D60" s="69"/>
      <c r="E60" s="69"/>
      <c r="F60" s="69"/>
      <c r="G60" s="69"/>
      <c r="H60" s="69"/>
      <c r="I60" s="69"/>
      <c r="J60" s="69"/>
      <c r="K60" s="6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4:42" ht="12.75">
      <c r="D61" s="69"/>
      <c r="E61" s="69"/>
      <c r="F61" s="69"/>
      <c r="G61" s="69"/>
      <c r="H61" s="69"/>
      <c r="I61" s="69"/>
      <c r="J61" s="69"/>
      <c r="K61" s="6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4:42" ht="12.75">
      <c r="D62" s="69"/>
      <c r="E62" s="69"/>
      <c r="F62" s="69"/>
      <c r="G62" s="69"/>
      <c r="H62" s="69"/>
      <c r="I62" s="69"/>
      <c r="J62" s="69"/>
      <c r="K62" s="6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4:42" ht="12.75">
      <c r="D63" s="69"/>
      <c r="E63" s="69"/>
      <c r="F63" s="69"/>
      <c r="G63" s="69"/>
      <c r="H63" s="69"/>
      <c r="I63" s="69"/>
      <c r="J63" s="69"/>
      <c r="K63" s="6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4:42" ht="12.75">
      <c r="D64" s="69"/>
      <c r="E64" s="69"/>
      <c r="F64" s="69"/>
      <c r="G64" s="69"/>
      <c r="H64" s="69"/>
      <c r="I64" s="69"/>
      <c r="J64" s="69"/>
      <c r="K64" s="6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4:42" ht="12.75">
      <c r="D65" s="69"/>
      <c r="E65" s="69"/>
      <c r="F65" s="69"/>
      <c r="G65" s="69"/>
      <c r="H65" s="69"/>
      <c r="I65" s="69"/>
      <c r="J65" s="69"/>
      <c r="K65" s="6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4:42" ht="12.75">
      <c r="D66" s="69"/>
      <c r="E66" s="69"/>
      <c r="F66" s="69"/>
      <c r="G66" s="69"/>
      <c r="H66" s="69"/>
      <c r="I66" s="69"/>
      <c r="J66" s="69"/>
      <c r="K66" s="6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4:42" ht="12.75">
      <c r="D67" s="69"/>
      <c r="E67" s="69"/>
      <c r="F67" s="69"/>
      <c r="G67" s="69"/>
      <c r="H67" s="69"/>
      <c r="I67" s="69"/>
      <c r="J67" s="69"/>
      <c r="K67" s="6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4:42" ht="12.75">
      <c r="D68" s="69"/>
      <c r="E68" s="69"/>
      <c r="F68" s="69"/>
      <c r="G68" s="69"/>
      <c r="H68" s="69"/>
      <c r="I68" s="69"/>
      <c r="J68" s="69"/>
      <c r="K68" s="6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4:42" ht="12.75">
      <c r="D69" s="69"/>
      <c r="E69" s="69"/>
      <c r="F69" s="69"/>
      <c r="G69" s="69"/>
      <c r="H69" s="69"/>
      <c r="I69" s="69"/>
      <c r="J69" s="69"/>
      <c r="K69" s="6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4:42" ht="12.75">
      <c r="D70" s="69"/>
      <c r="E70" s="69"/>
      <c r="F70" s="69"/>
      <c r="G70" s="69"/>
      <c r="H70" s="69"/>
      <c r="I70" s="69"/>
      <c r="J70" s="69"/>
      <c r="K70" s="6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4:42" ht="12.75">
      <c r="D71" s="69"/>
      <c r="E71" s="69"/>
      <c r="F71" s="69"/>
      <c r="G71" s="69"/>
      <c r="H71" s="69"/>
      <c r="I71" s="69"/>
      <c r="J71" s="69"/>
      <c r="K71" s="6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4:42" ht="12.75">
      <c r="D72" s="69"/>
      <c r="E72" s="69"/>
      <c r="F72" s="69"/>
      <c r="G72" s="69"/>
      <c r="H72" s="69"/>
      <c r="I72" s="69"/>
      <c r="J72" s="69"/>
      <c r="K72" s="6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4:42" ht="12.75">
      <c r="D73" s="69"/>
      <c r="E73" s="69"/>
      <c r="F73" s="69"/>
      <c r="G73" s="69"/>
      <c r="H73" s="69"/>
      <c r="I73" s="69"/>
      <c r="J73" s="69"/>
      <c r="K73" s="6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4:42" ht="12.75">
      <c r="D74" s="69"/>
      <c r="E74" s="69"/>
      <c r="F74" s="69"/>
      <c r="G74" s="69"/>
      <c r="H74" s="69"/>
      <c r="I74" s="69"/>
      <c r="J74" s="69"/>
      <c r="K74" s="6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4:42" ht="12.75">
      <c r="D75" s="69"/>
      <c r="E75" s="69"/>
      <c r="F75" s="69"/>
      <c r="G75" s="69"/>
      <c r="H75" s="69"/>
      <c r="I75" s="69"/>
      <c r="J75" s="69"/>
      <c r="K75" s="6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4:42" ht="12.75">
      <c r="D76" s="69"/>
      <c r="E76" s="69"/>
      <c r="F76" s="69"/>
      <c r="G76" s="69"/>
      <c r="H76" s="69"/>
      <c r="I76" s="69"/>
      <c r="J76" s="69"/>
      <c r="K76" s="6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4:42" ht="12.75">
      <c r="D77" s="69"/>
      <c r="E77" s="69"/>
      <c r="F77" s="69"/>
      <c r="G77" s="69"/>
      <c r="H77" s="69"/>
      <c r="I77" s="69"/>
      <c r="J77" s="69"/>
      <c r="K77" s="6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4:42" ht="12.75">
      <c r="D78" s="69"/>
      <c r="E78" s="69"/>
      <c r="F78" s="69"/>
      <c r="G78" s="69"/>
      <c r="H78" s="69"/>
      <c r="I78" s="69"/>
      <c r="J78" s="69"/>
      <c r="K78" s="6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4:42" ht="12.75">
      <c r="D79" s="69"/>
      <c r="E79" s="69"/>
      <c r="F79" s="69"/>
      <c r="G79" s="69"/>
      <c r="H79" s="69"/>
      <c r="I79" s="69"/>
      <c r="J79" s="69"/>
      <c r="K79" s="6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4:42" ht="12.75">
      <c r="D80" s="69"/>
      <c r="E80" s="69"/>
      <c r="F80" s="69"/>
      <c r="G80" s="69"/>
      <c r="H80" s="69"/>
      <c r="I80" s="69"/>
      <c r="J80" s="69"/>
      <c r="K80" s="6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4:42" ht="12.75">
      <c r="D81" s="69"/>
      <c r="E81" s="69"/>
      <c r="F81" s="69"/>
      <c r="G81" s="69"/>
      <c r="H81" s="69"/>
      <c r="I81" s="69"/>
      <c r="J81" s="69"/>
      <c r="K81" s="6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4:42" ht="12.75">
      <c r="D82" s="69"/>
      <c r="E82" s="69"/>
      <c r="F82" s="69"/>
      <c r="G82" s="69"/>
      <c r="H82" s="69"/>
      <c r="I82" s="69"/>
      <c r="J82" s="69"/>
      <c r="K82" s="6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4:42" ht="12.75">
      <c r="D83" s="69"/>
      <c r="E83" s="69"/>
      <c r="F83" s="69"/>
      <c r="G83" s="69"/>
      <c r="H83" s="69"/>
      <c r="I83" s="69"/>
      <c r="J83" s="69"/>
      <c r="K83" s="6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4:42" ht="12.75">
      <c r="D84" s="69"/>
      <c r="E84" s="69"/>
      <c r="F84" s="69"/>
      <c r="G84" s="69"/>
      <c r="H84" s="69"/>
      <c r="I84" s="69"/>
      <c r="J84" s="69"/>
      <c r="K84" s="6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4:42" ht="12.75">
      <c r="D85" s="69"/>
      <c r="E85" s="69"/>
      <c r="F85" s="69"/>
      <c r="G85" s="69"/>
      <c r="H85" s="69"/>
      <c r="I85" s="69"/>
      <c r="J85" s="69"/>
      <c r="K85" s="6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4:42" ht="12.75">
      <c r="D86" s="69"/>
      <c r="E86" s="69"/>
      <c r="F86" s="69"/>
      <c r="G86" s="69"/>
      <c r="H86" s="69"/>
      <c r="I86" s="69"/>
      <c r="J86" s="69"/>
      <c r="K86" s="6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4:42" ht="12.75">
      <c r="D87" s="69"/>
      <c r="E87" s="69"/>
      <c r="F87" s="69"/>
      <c r="G87" s="69"/>
      <c r="H87" s="69"/>
      <c r="I87" s="69"/>
      <c r="J87" s="69"/>
      <c r="K87" s="6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4:42" ht="12.75">
      <c r="D88" s="69"/>
      <c r="E88" s="69"/>
      <c r="F88" s="69"/>
      <c r="G88" s="69"/>
      <c r="H88" s="69"/>
      <c r="I88" s="69"/>
      <c r="J88" s="69"/>
      <c r="K88" s="6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4:42" ht="12.75">
      <c r="D89" s="69"/>
      <c r="E89" s="69"/>
      <c r="F89" s="69"/>
      <c r="G89" s="69"/>
      <c r="H89" s="69"/>
      <c r="I89" s="69"/>
      <c r="J89" s="69"/>
      <c r="K89" s="6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4:42" ht="12.75">
      <c r="D90" s="69"/>
      <c r="E90" s="69"/>
      <c r="F90" s="69"/>
      <c r="G90" s="69"/>
      <c r="H90" s="69"/>
      <c r="I90" s="69"/>
      <c r="J90" s="69"/>
      <c r="K90" s="6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4:42" ht="12.75">
      <c r="D91" s="69"/>
      <c r="E91" s="69"/>
      <c r="F91" s="69"/>
      <c r="G91" s="69"/>
      <c r="H91" s="69"/>
      <c r="I91" s="69"/>
      <c r="J91" s="69"/>
      <c r="K91" s="6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4:42" ht="12.75">
      <c r="D92" s="69"/>
      <c r="E92" s="69"/>
      <c r="F92" s="69"/>
      <c r="G92" s="69"/>
      <c r="H92" s="69"/>
      <c r="I92" s="69"/>
      <c r="J92" s="69"/>
      <c r="K92" s="6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4:42" ht="12.75">
      <c r="D93" s="69"/>
      <c r="E93" s="69"/>
      <c r="F93" s="69"/>
      <c r="G93" s="69"/>
      <c r="H93" s="69"/>
      <c r="I93" s="69"/>
      <c r="J93" s="69"/>
      <c r="K93" s="6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4:42" ht="12.75">
      <c r="D94" s="69"/>
      <c r="E94" s="69"/>
      <c r="F94" s="69"/>
      <c r="G94" s="69"/>
      <c r="H94" s="69"/>
      <c r="I94" s="69"/>
      <c r="J94" s="69"/>
      <c r="K94" s="6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4:42" ht="12.75">
      <c r="D95" s="69"/>
      <c r="E95" s="69"/>
      <c r="F95" s="69"/>
      <c r="G95" s="69"/>
      <c r="H95" s="69"/>
      <c r="I95" s="69"/>
      <c r="J95" s="69"/>
      <c r="K95" s="6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4:42" ht="12.75">
      <c r="D96" s="69"/>
      <c r="E96" s="69"/>
      <c r="F96" s="69"/>
      <c r="G96" s="69"/>
      <c r="H96" s="69"/>
      <c r="I96" s="69"/>
      <c r="J96" s="69"/>
      <c r="K96" s="6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4:42" ht="12.75">
      <c r="D97" s="69"/>
      <c r="E97" s="69"/>
      <c r="F97" s="69"/>
      <c r="G97" s="69"/>
      <c r="H97" s="69"/>
      <c r="I97" s="69"/>
      <c r="J97" s="69"/>
      <c r="K97" s="6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4:42" ht="12.75">
      <c r="D98" s="69"/>
      <c r="E98" s="69"/>
      <c r="F98" s="69"/>
      <c r="G98" s="69"/>
      <c r="H98" s="69"/>
      <c r="I98" s="69"/>
      <c r="J98" s="69"/>
      <c r="K98" s="6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4:42" ht="12.75">
      <c r="D99" s="69"/>
      <c r="E99" s="69"/>
      <c r="F99" s="69"/>
      <c r="G99" s="69"/>
      <c r="H99" s="69"/>
      <c r="I99" s="69"/>
      <c r="J99" s="69"/>
      <c r="K99" s="6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4:42" ht="12.75">
      <c r="D100" s="69"/>
      <c r="E100" s="69"/>
      <c r="F100" s="69"/>
      <c r="G100" s="69"/>
      <c r="H100" s="69"/>
      <c r="I100" s="69"/>
      <c r="J100" s="69"/>
      <c r="K100" s="6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4:42" ht="12.75">
      <c r="D101" s="69"/>
      <c r="E101" s="69"/>
      <c r="F101" s="69"/>
      <c r="G101" s="69"/>
      <c r="H101" s="69"/>
      <c r="I101" s="69"/>
      <c r="J101" s="69"/>
      <c r="K101" s="6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4:42" ht="12.75">
      <c r="D102" s="69"/>
      <c r="E102" s="69"/>
      <c r="F102" s="69"/>
      <c r="G102" s="69"/>
      <c r="H102" s="69"/>
      <c r="I102" s="69"/>
      <c r="J102" s="69"/>
      <c r="K102" s="6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</row>
    <row r="103" spans="4:42" ht="12.75">
      <c r="D103" s="69"/>
      <c r="E103" s="69"/>
      <c r="F103" s="69"/>
      <c r="G103" s="69"/>
      <c r="H103" s="69"/>
      <c r="I103" s="69"/>
      <c r="J103" s="69"/>
      <c r="K103" s="6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</row>
    <row r="104" spans="4:42" ht="12.75">
      <c r="D104" s="69"/>
      <c r="E104" s="69"/>
      <c r="F104" s="69"/>
      <c r="G104" s="69"/>
      <c r="H104" s="69"/>
      <c r="I104" s="69"/>
      <c r="J104" s="69"/>
      <c r="K104" s="6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4:42" ht="12.75">
      <c r="D105" s="69"/>
      <c r="E105" s="69"/>
      <c r="F105" s="69"/>
      <c r="G105" s="69"/>
      <c r="H105" s="69"/>
      <c r="I105" s="69"/>
      <c r="J105" s="69"/>
      <c r="K105" s="6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4:42" ht="12.75">
      <c r="D106" s="69"/>
      <c r="E106" s="69"/>
      <c r="F106" s="69"/>
      <c r="G106" s="69"/>
      <c r="H106" s="69"/>
      <c r="I106" s="69"/>
      <c r="J106" s="69"/>
      <c r="K106" s="6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4:42" ht="12.75">
      <c r="D107" s="69"/>
      <c r="E107" s="69"/>
      <c r="F107" s="69"/>
      <c r="G107" s="69"/>
      <c r="H107" s="69"/>
      <c r="I107" s="69"/>
      <c r="J107" s="69"/>
      <c r="K107" s="6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4:42" ht="12.75">
      <c r="D108" s="69"/>
      <c r="E108" s="69"/>
      <c r="F108" s="69"/>
      <c r="G108" s="69"/>
      <c r="H108" s="69"/>
      <c r="I108" s="69"/>
      <c r="J108" s="69"/>
      <c r="K108" s="6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4:42" ht="12.75">
      <c r="D109" s="69"/>
      <c r="E109" s="69"/>
      <c r="F109" s="69"/>
      <c r="G109" s="69"/>
      <c r="H109" s="69"/>
      <c r="I109" s="69"/>
      <c r="J109" s="69"/>
      <c r="K109" s="6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</row>
    <row r="110" spans="4:42" ht="12.75">
      <c r="D110" s="69"/>
      <c r="E110" s="69"/>
      <c r="F110" s="69"/>
      <c r="G110" s="69"/>
      <c r="H110" s="69"/>
      <c r="I110" s="69"/>
      <c r="J110" s="69"/>
      <c r="K110" s="6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4:42" ht="12.75">
      <c r="D111" s="69"/>
      <c r="E111" s="69"/>
      <c r="F111" s="69"/>
      <c r="G111" s="69"/>
      <c r="H111" s="69"/>
      <c r="I111" s="69"/>
      <c r="J111" s="69"/>
      <c r="K111" s="6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4:42" ht="12.75">
      <c r="D112" s="69"/>
      <c r="E112" s="69"/>
      <c r="F112" s="69"/>
      <c r="G112" s="69"/>
      <c r="H112" s="69"/>
      <c r="I112" s="69"/>
      <c r="J112" s="69"/>
      <c r="K112" s="6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</row>
    <row r="113" spans="4:42" ht="12.75">
      <c r="D113" s="69"/>
      <c r="E113" s="69"/>
      <c r="F113" s="69"/>
      <c r="G113" s="69"/>
      <c r="H113" s="69"/>
      <c r="I113" s="69"/>
      <c r="J113" s="69"/>
      <c r="K113" s="6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</row>
    <row r="114" spans="4:42" ht="12.75">
      <c r="D114" s="69"/>
      <c r="E114" s="69"/>
      <c r="F114" s="69"/>
      <c r="G114" s="69"/>
      <c r="H114" s="69"/>
      <c r="I114" s="69"/>
      <c r="J114" s="69"/>
      <c r="K114" s="6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4:42" ht="12.75">
      <c r="D115" s="69"/>
      <c r="E115" s="69"/>
      <c r="F115" s="69"/>
      <c r="G115" s="69"/>
      <c r="H115" s="69"/>
      <c r="I115" s="69"/>
      <c r="J115" s="69"/>
      <c r="K115" s="6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4:42" ht="12.75">
      <c r="D116" s="69"/>
      <c r="E116" s="69"/>
      <c r="F116" s="69"/>
      <c r="G116" s="69"/>
      <c r="H116" s="69"/>
      <c r="I116" s="69"/>
      <c r="J116" s="69"/>
      <c r="K116" s="6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4:42" ht="12.75">
      <c r="D117" s="69"/>
      <c r="E117" s="69"/>
      <c r="F117" s="69"/>
      <c r="G117" s="69"/>
      <c r="H117" s="69"/>
      <c r="I117" s="69"/>
      <c r="J117" s="69"/>
      <c r="K117" s="6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</row>
    <row r="118" spans="4:42" ht="12.75">
      <c r="D118" s="69"/>
      <c r="E118" s="69"/>
      <c r="F118" s="69"/>
      <c r="G118" s="69"/>
      <c r="H118" s="69"/>
      <c r="I118" s="69"/>
      <c r="J118" s="69"/>
      <c r="K118" s="6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</row>
    <row r="119" spans="4:42" ht="12.75">
      <c r="D119" s="69"/>
      <c r="E119" s="69"/>
      <c r="F119" s="69"/>
      <c r="G119" s="69"/>
      <c r="H119" s="69"/>
      <c r="I119" s="69"/>
      <c r="J119" s="69"/>
      <c r="K119" s="6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</row>
    <row r="120" spans="4:42" ht="12.75">
      <c r="D120" s="69"/>
      <c r="E120" s="69"/>
      <c r="F120" s="69"/>
      <c r="G120" s="69"/>
      <c r="H120" s="69"/>
      <c r="I120" s="69"/>
      <c r="J120" s="69"/>
      <c r="K120" s="6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</row>
    <row r="121" spans="4:42" ht="12.75">
      <c r="D121" s="69"/>
      <c r="E121" s="69"/>
      <c r="F121" s="69"/>
      <c r="G121" s="69"/>
      <c r="H121" s="69"/>
      <c r="I121" s="69"/>
      <c r="J121" s="69"/>
      <c r="K121" s="6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</row>
    <row r="122" spans="4:42" ht="12.75">
      <c r="D122" s="69"/>
      <c r="E122" s="69"/>
      <c r="F122" s="69"/>
      <c r="G122" s="69"/>
      <c r="H122" s="69"/>
      <c r="I122" s="69"/>
      <c r="J122" s="69"/>
      <c r="K122" s="6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</row>
    <row r="123" spans="4:42" ht="12.75">
      <c r="D123" s="69"/>
      <c r="E123" s="69"/>
      <c r="F123" s="69"/>
      <c r="G123" s="69"/>
      <c r="H123" s="69"/>
      <c r="I123" s="69"/>
      <c r="J123" s="69"/>
      <c r="K123" s="6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</row>
    <row r="124" spans="4:42" ht="12.75">
      <c r="D124" s="69"/>
      <c r="E124" s="69"/>
      <c r="F124" s="69"/>
      <c r="G124" s="69"/>
      <c r="H124" s="69"/>
      <c r="I124" s="69"/>
      <c r="J124" s="69"/>
      <c r="K124" s="6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</row>
    <row r="125" spans="4:42" ht="12.75">
      <c r="D125" s="69"/>
      <c r="E125" s="69"/>
      <c r="F125" s="69"/>
      <c r="G125" s="69"/>
      <c r="H125" s="69"/>
      <c r="I125" s="69"/>
      <c r="J125" s="69"/>
      <c r="K125" s="6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</row>
    <row r="126" spans="4:42" ht="12.75">
      <c r="D126" s="69"/>
      <c r="E126" s="69"/>
      <c r="F126" s="69"/>
      <c r="G126" s="69"/>
      <c r="H126" s="69"/>
      <c r="I126" s="69"/>
      <c r="J126" s="69"/>
      <c r="K126" s="6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</row>
    <row r="127" spans="4:42" ht="12.75">
      <c r="D127" s="69"/>
      <c r="E127" s="69"/>
      <c r="F127" s="69"/>
      <c r="G127" s="69"/>
      <c r="H127" s="69"/>
      <c r="I127" s="69"/>
      <c r="J127" s="69"/>
      <c r="K127" s="6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</row>
    <row r="128" spans="4:42" ht="12.75">
      <c r="D128" s="69"/>
      <c r="E128" s="69"/>
      <c r="F128" s="69"/>
      <c r="G128" s="69"/>
      <c r="H128" s="69"/>
      <c r="I128" s="69"/>
      <c r="J128" s="69"/>
      <c r="K128" s="6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</row>
    <row r="129" spans="4:42" ht="12.75">
      <c r="D129" s="69"/>
      <c r="E129" s="69"/>
      <c r="F129" s="69"/>
      <c r="G129" s="69"/>
      <c r="H129" s="69"/>
      <c r="I129" s="69"/>
      <c r="J129" s="69"/>
      <c r="K129" s="6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</row>
    <row r="130" spans="4:42" ht="12.75">
      <c r="D130" s="69"/>
      <c r="E130" s="69"/>
      <c r="F130" s="69"/>
      <c r="G130" s="69"/>
      <c r="H130" s="69"/>
      <c r="I130" s="69"/>
      <c r="J130" s="69"/>
      <c r="K130" s="6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</row>
    <row r="131" spans="4:42" ht="12.75">
      <c r="D131" s="69"/>
      <c r="E131" s="69"/>
      <c r="F131" s="69"/>
      <c r="G131" s="69"/>
      <c r="H131" s="69"/>
      <c r="I131" s="69"/>
      <c r="J131" s="69"/>
      <c r="K131" s="6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</row>
    <row r="132" spans="4:42" ht="12.75">
      <c r="D132" s="69"/>
      <c r="E132" s="69"/>
      <c r="F132" s="69"/>
      <c r="G132" s="69"/>
      <c r="H132" s="69"/>
      <c r="I132" s="69"/>
      <c r="J132" s="69"/>
      <c r="K132" s="6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</row>
    <row r="133" spans="12:42" ht="12.75"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</row>
    <row r="134" spans="12:42" ht="12.75"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</row>
  </sheetData>
  <sheetProtection/>
  <mergeCells count="7">
    <mergeCell ref="L1:L2"/>
    <mergeCell ref="G1:I1"/>
    <mergeCell ref="J1:K1"/>
    <mergeCell ref="A1:A2"/>
    <mergeCell ref="B1:B2"/>
    <mergeCell ref="C1:C2"/>
    <mergeCell ref="D1:F1"/>
  </mergeCells>
  <printOptions horizontalCentered="1"/>
  <pageMargins left="0.2362204724409449" right="0.2362204724409449" top="0.35433070866141736" bottom="0.35433070866141736" header="0.31496062992125984" footer="0.31496062992125984"/>
  <pageSetup fitToHeight="2" fitToWidth="1" horizontalDpi="300" verticalDpi="300" orientation="portrait" paperSize="9" scale="85" r:id="rId1"/>
  <headerFooter alignWithMargins="0">
    <oddHeader>&amp;CV Ogólnopolska Mno "O Złoty Liść Jesieni"
Kategoria  TD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4.125" style="0" bestFit="1" customWidth="1"/>
    <col min="2" max="2" width="40.125" style="0" customWidth="1"/>
    <col min="3" max="3" width="8.00390625" style="0" customWidth="1"/>
  </cols>
  <sheetData>
    <row r="1" spans="1:3" ht="25.5" customHeight="1">
      <c r="A1" s="137" t="s">
        <v>1</v>
      </c>
      <c r="B1" s="137" t="s">
        <v>2</v>
      </c>
      <c r="C1" s="11" t="s">
        <v>9</v>
      </c>
    </row>
    <row r="2" spans="1:3" ht="42" customHeight="1">
      <c r="A2" s="138"/>
      <c r="B2" s="138"/>
      <c r="C2" s="26" t="s">
        <v>17</v>
      </c>
    </row>
    <row r="3" spans="1:3" ht="12.75">
      <c r="A3" s="45" t="s">
        <v>187</v>
      </c>
      <c r="B3" s="43" t="s">
        <v>188</v>
      </c>
      <c r="C3" s="31">
        <v>0</v>
      </c>
    </row>
    <row r="4" spans="1:3" ht="12.75">
      <c r="A4" s="45" t="s">
        <v>191</v>
      </c>
      <c r="B4" s="43" t="s">
        <v>188</v>
      </c>
      <c r="C4" s="31">
        <v>0</v>
      </c>
    </row>
    <row r="5" spans="1:3" ht="12.75">
      <c r="A5" s="30" t="s">
        <v>192</v>
      </c>
      <c r="B5" s="43" t="s">
        <v>188</v>
      </c>
      <c r="C5" s="31">
        <v>0</v>
      </c>
    </row>
    <row r="6" spans="1:3" ht="12.75">
      <c r="A6" s="13" t="s">
        <v>193</v>
      </c>
      <c r="B6" s="43" t="s">
        <v>188</v>
      </c>
      <c r="C6" s="31">
        <v>0</v>
      </c>
    </row>
    <row r="7" spans="1:3" ht="12.75">
      <c r="A7" s="71" t="s">
        <v>194</v>
      </c>
      <c r="B7" s="43" t="s">
        <v>188</v>
      </c>
      <c r="C7" s="72">
        <v>0</v>
      </c>
    </row>
    <row r="8" spans="1:3" ht="12.75">
      <c r="A8" s="48" t="s">
        <v>195</v>
      </c>
      <c r="B8" s="43" t="s">
        <v>188</v>
      </c>
      <c r="C8" s="31">
        <v>0</v>
      </c>
    </row>
    <row r="9" spans="1:3" ht="12.75" customHeight="1">
      <c r="A9" s="48" t="s">
        <v>196</v>
      </c>
      <c r="B9" s="43" t="s">
        <v>188</v>
      </c>
      <c r="C9" s="31">
        <v>0</v>
      </c>
    </row>
    <row r="10" spans="1:3" ht="12.75" hidden="1">
      <c r="A10" s="48"/>
      <c r="B10" s="29"/>
      <c r="C10" s="31"/>
    </row>
    <row r="11" spans="1:3" ht="12.75" hidden="1">
      <c r="A11" s="45"/>
      <c r="B11" s="43"/>
      <c r="C11" s="31"/>
    </row>
    <row r="12" spans="1:3" ht="14.25" customHeight="1">
      <c r="A12" s="48" t="s">
        <v>199</v>
      </c>
      <c r="B12" s="43" t="s">
        <v>141</v>
      </c>
      <c r="C12" s="31">
        <v>0</v>
      </c>
    </row>
    <row r="13" spans="1:3" ht="17.25" customHeight="1">
      <c r="A13" s="45" t="s">
        <v>198</v>
      </c>
      <c r="B13" s="43" t="s">
        <v>141</v>
      </c>
      <c r="C13" s="31">
        <v>0</v>
      </c>
    </row>
    <row r="14" spans="1:3" ht="12" customHeight="1">
      <c r="A14" s="45" t="s">
        <v>197</v>
      </c>
      <c r="B14" s="43" t="s">
        <v>141</v>
      </c>
      <c r="C14" s="31">
        <v>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905511811023623" bottom="0.984251968503937" header="0.393700787401574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17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3.00390625" style="0" customWidth="1"/>
    <col min="2" max="2" width="25.75390625" style="77" customWidth="1"/>
    <col min="3" max="3" width="30.00390625" style="78" customWidth="1"/>
    <col min="4" max="4" width="5.75390625" style="79" bestFit="1" customWidth="1"/>
    <col min="5" max="5" width="8.625" style="79" customWidth="1"/>
    <col min="6" max="6" width="3.625" style="79" customWidth="1"/>
    <col min="7" max="7" width="5.625" style="79" hidden="1" customWidth="1"/>
    <col min="8" max="8" width="8.125" style="79" hidden="1" customWidth="1"/>
    <col min="9" max="9" width="4.125" style="79" hidden="1" customWidth="1"/>
    <col min="10" max="10" width="9.25390625" style="79" hidden="1" customWidth="1"/>
    <col min="11" max="11" width="4.25390625" style="79" hidden="1" customWidth="1"/>
  </cols>
  <sheetData>
    <row r="1" spans="1:11" ht="12.75" customHeight="1">
      <c r="A1" s="134" t="s">
        <v>0</v>
      </c>
      <c r="B1" s="137" t="s">
        <v>1</v>
      </c>
      <c r="C1" s="121" t="s">
        <v>2</v>
      </c>
      <c r="D1" s="124" t="s">
        <v>9</v>
      </c>
      <c r="E1" s="136"/>
      <c r="F1" s="125"/>
      <c r="G1" s="124" t="s">
        <v>10</v>
      </c>
      <c r="H1" s="136"/>
      <c r="I1" s="125"/>
      <c r="J1" s="124" t="s">
        <v>14</v>
      </c>
      <c r="K1" s="125"/>
    </row>
    <row r="2" spans="1:11" s="22" customFormat="1" ht="72" customHeight="1">
      <c r="A2" s="135"/>
      <c r="B2" s="138"/>
      <c r="C2" s="135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</row>
    <row r="3" spans="1:11" ht="25.5" customHeight="1">
      <c r="A3" s="83">
        <v>1</v>
      </c>
      <c r="B3" s="30" t="s">
        <v>86</v>
      </c>
      <c r="C3" s="89" t="s">
        <v>84</v>
      </c>
      <c r="D3" s="46">
        <v>10</v>
      </c>
      <c r="E3" s="28">
        <f>IF(D3&lt;&gt;"",IF(ISNUMBER(D3),MAX(1000/Stałe!$N$2*(Stałe!$N$2-D3+MIN(D:D)),0),0),"")</f>
        <v>1000</v>
      </c>
      <c r="F3" s="9">
        <v>1</v>
      </c>
      <c r="G3" s="31"/>
      <c r="H3" s="28">
        <f>IF(G3&lt;&gt;"",IF(ISNUMBER(G3),MAX(1000/Stałe!$N$3*(Stałe!$N$3-G3+MIN(G:G)),0),0),"")</f>
      </c>
      <c r="I3" s="9">
        <f>IF(H3&lt;&gt;"",RANK(H3,H:H),"")</f>
      </c>
      <c r="J3" s="28">
        <f>IF(H3&lt;&gt;"",E3+H3,"")</f>
      </c>
      <c r="K3" s="9">
        <f>IF(J3&lt;&gt;"",RANK(J3,J:J),"")</f>
      </c>
    </row>
    <row r="4" spans="1:11" ht="57" customHeight="1">
      <c r="A4" s="99"/>
      <c r="B4" s="100"/>
      <c r="C4" s="101"/>
      <c r="D4" s="102"/>
      <c r="E4" s="103">
        <f>IF(D4&lt;&gt;"",IF(ISNUMBER(D4),MAX(1000/Stałe!$N$2*(Stałe!$N$2-D4+MIN(D:D)),0),0),"")</f>
      </c>
      <c r="F4" s="104">
        <f>IF(E4&lt;&gt;"",RANK(E4,E:E),"")</f>
      </c>
      <c r="G4" s="105"/>
      <c r="H4" s="103"/>
      <c r="I4" s="104"/>
      <c r="J4" s="103"/>
      <c r="K4" s="104"/>
    </row>
    <row r="5" spans="1:11" ht="27.75" customHeight="1">
      <c r="A5" s="106"/>
      <c r="B5" s="107"/>
      <c r="C5" s="108"/>
      <c r="D5" s="109"/>
      <c r="E5" s="67">
        <f>IF(D5&lt;&gt;"",IF(ISNUMBER(D5),MAX(1000/TNE1*(TNE1-D5+MIN(D:D)),0),0),"")</f>
      </c>
      <c r="F5" s="68">
        <f>IF(E5&lt;&gt;"",RANK(E5,E:E),"")</f>
      </c>
      <c r="G5" s="69"/>
      <c r="H5" s="67"/>
      <c r="I5" s="68"/>
      <c r="J5" s="67"/>
      <c r="K5" s="68"/>
    </row>
    <row r="6" spans="1:11" ht="27.75" customHeight="1">
      <c r="A6" s="106"/>
      <c r="B6" s="107"/>
      <c r="C6" s="110"/>
      <c r="D6" s="111"/>
      <c r="E6" s="67">
        <f>IF(D6&lt;&gt;"",IF(ISNUMBER(D6),MAX(1000/TNE1*(TNE1-D6+MIN(D:D)),0),0),"")</f>
      </c>
      <c r="F6" s="68">
        <f>IF(E6&lt;&gt;"",RANK(E6,E:E),"")</f>
      </c>
      <c r="G6" s="69"/>
      <c r="H6" s="67"/>
      <c r="I6" s="68"/>
      <c r="J6" s="67"/>
      <c r="K6" s="68"/>
    </row>
    <row r="7" spans="4:11" ht="27.75" customHeight="1">
      <c r="D7" s="69"/>
      <c r="E7" s="67"/>
      <c r="F7" s="68"/>
      <c r="G7" s="69"/>
      <c r="H7" s="69"/>
      <c r="I7" s="69"/>
      <c r="J7" s="67"/>
      <c r="K7" s="69"/>
    </row>
    <row r="8" spans="4:11" ht="27.75" customHeight="1">
      <c r="D8" s="69"/>
      <c r="E8" s="67"/>
      <c r="F8" s="68"/>
      <c r="G8" s="69"/>
      <c r="H8" s="69"/>
      <c r="I8" s="69"/>
      <c r="J8" s="67"/>
      <c r="K8" s="69"/>
    </row>
    <row r="9" spans="4:11" ht="27.75" customHeight="1">
      <c r="D9" s="69"/>
      <c r="E9" s="67"/>
      <c r="F9" s="68"/>
      <c r="G9" s="69"/>
      <c r="H9" s="69"/>
      <c r="I9" s="69"/>
      <c r="J9" s="67"/>
      <c r="K9" s="69"/>
    </row>
    <row r="10" spans="4:11" ht="27.75" customHeight="1">
      <c r="D10" s="69"/>
      <c r="E10" s="67"/>
      <c r="F10" s="68"/>
      <c r="G10" s="69"/>
      <c r="H10" s="69"/>
      <c r="I10" s="69"/>
      <c r="J10" s="67"/>
      <c r="K10" s="69"/>
    </row>
    <row r="11" spans="4:11" ht="27.75" customHeight="1">
      <c r="D11" s="69"/>
      <c r="E11" s="67"/>
      <c r="F11" s="68"/>
      <c r="G11" s="69"/>
      <c r="H11" s="69"/>
      <c r="I11" s="69"/>
      <c r="J11" s="67"/>
      <c r="K11" s="69"/>
    </row>
    <row r="12" spans="4:11" ht="27.75" customHeight="1">
      <c r="D12" s="69"/>
      <c r="E12" s="67"/>
      <c r="F12" s="68"/>
      <c r="G12" s="69"/>
      <c r="H12" s="69"/>
      <c r="I12" s="69"/>
      <c r="J12" s="67"/>
      <c r="K12" s="69"/>
    </row>
    <row r="13" spans="4:11" ht="27.75" customHeight="1">
      <c r="D13" s="69"/>
      <c r="E13" s="67"/>
      <c r="F13" s="68"/>
      <c r="G13" s="69"/>
      <c r="H13" s="69"/>
      <c r="I13" s="69"/>
      <c r="J13" s="67"/>
      <c r="K13" s="69"/>
    </row>
    <row r="14" spans="4:11" ht="27.75" customHeight="1">
      <c r="D14" s="69"/>
      <c r="E14" s="67"/>
      <c r="F14" s="68"/>
      <c r="G14" s="69"/>
      <c r="H14" s="69"/>
      <c r="I14" s="69"/>
      <c r="J14" s="67"/>
      <c r="K14" s="69"/>
    </row>
    <row r="15" spans="4:11" ht="27.75" customHeight="1">
      <c r="D15" s="69"/>
      <c r="E15" s="67"/>
      <c r="F15" s="68"/>
      <c r="G15" s="69"/>
      <c r="H15" s="69"/>
      <c r="I15" s="69"/>
      <c r="J15" s="67"/>
      <c r="K15" s="69"/>
    </row>
    <row r="16" spans="4:42" ht="12.75">
      <c r="D16" s="69"/>
      <c r="E16" s="67"/>
      <c r="F16" s="68"/>
      <c r="G16" s="69"/>
      <c r="H16" s="69"/>
      <c r="I16" s="69"/>
      <c r="J16" s="67"/>
      <c r="K16" s="6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4:42" ht="12.75">
      <c r="D17" s="69"/>
      <c r="E17" s="67"/>
      <c r="F17" s="68"/>
      <c r="G17" s="69"/>
      <c r="H17" s="69"/>
      <c r="I17" s="69"/>
      <c r="J17" s="67"/>
      <c r="K17" s="6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4:42" ht="12.75">
      <c r="D18" s="69"/>
      <c r="E18" s="67"/>
      <c r="F18" s="68"/>
      <c r="G18" s="69"/>
      <c r="H18" s="69"/>
      <c r="I18" s="69"/>
      <c r="J18" s="67"/>
      <c r="K18" s="6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4:42" ht="12.75">
      <c r="D19" s="69"/>
      <c r="E19" s="67"/>
      <c r="F19" s="68"/>
      <c r="G19" s="69"/>
      <c r="H19" s="69"/>
      <c r="I19" s="69"/>
      <c r="J19" s="67"/>
      <c r="K19" s="6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4:42" ht="12.75">
      <c r="D20" s="69"/>
      <c r="E20" s="67"/>
      <c r="F20" s="68"/>
      <c r="G20" s="69"/>
      <c r="H20" s="69"/>
      <c r="I20" s="69"/>
      <c r="J20" s="67"/>
      <c r="K20" s="6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4:42" ht="12.75">
      <c r="D21" s="69"/>
      <c r="E21" s="67"/>
      <c r="F21" s="68"/>
      <c r="G21" s="69"/>
      <c r="H21" s="69"/>
      <c r="I21" s="69"/>
      <c r="J21" s="67"/>
      <c r="K21" s="6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</row>
    <row r="22" spans="4:42" ht="12.75">
      <c r="D22" s="69"/>
      <c r="E22" s="69"/>
      <c r="F22" s="69"/>
      <c r="G22" s="69"/>
      <c r="H22" s="69"/>
      <c r="I22" s="69"/>
      <c r="J22" s="69"/>
      <c r="K22" s="6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4:42" ht="12.75">
      <c r="D23" s="69"/>
      <c r="E23" s="69"/>
      <c r="F23" s="69"/>
      <c r="G23" s="69"/>
      <c r="H23" s="69"/>
      <c r="I23" s="69"/>
      <c r="J23" s="69"/>
      <c r="K23" s="6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4:42" ht="12.75">
      <c r="D24" s="69"/>
      <c r="E24" s="69"/>
      <c r="F24" s="69"/>
      <c r="G24" s="69"/>
      <c r="H24" s="69"/>
      <c r="I24" s="69"/>
      <c r="J24" s="69"/>
      <c r="K24" s="6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</row>
    <row r="25" spans="4:42" ht="12.75">
      <c r="D25" s="69"/>
      <c r="E25" s="69"/>
      <c r="F25" s="69"/>
      <c r="G25" s="69"/>
      <c r="H25" s="69"/>
      <c r="I25" s="69"/>
      <c r="J25" s="69"/>
      <c r="K25" s="6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4:42" ht="12.75">
      <c r="D26" s="69"/>
      <c r="E26" s="69"/>
      <c r="F26" s="69"/>
      <c r="G26" s="69"/>
      <c r="H26" s="69"/>
      <c r="I26" s="69"/>
      <c r="J26" s="69"/>
      <c r="K26" s="6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</row>
    <row r="27" spans="4:42" ht="12.75">
      <c r="D27" s="69"/>
      <c r="E27" s="69"/>
      <c r="F27" s="69"/>
      <c r="G27" s="69"/>
      <c r="H27" s="69"/>
      <c r="I27" s="69"/>
      <c r="J27" s="69"/>
      <c r="K27" s="6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</row>
    <row r="28" spans="4:42" ht="12.75">
      <c r="D28" s="69"/>
      <c r="E28" s="69"/>
      <c r="F28" s="69"/>
      <c r="G28" s="69"/>
      <c r="H28" s="69"/>
      <c r="I28" s="69"/>
      <c r="J28" s="69"/>
      <c r="K28" s="6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</row>
    <row r="29" spans="4:42" ht="12.75">
      <c r="D29" s="69"/>
      <c r="E29" s="69"/>
      <c r="F29" s="69"/>
      <c r="G29" s="69"/>
      <c r="H29" s="69"/>
      <c r="I29" s="69"/>
      <c r="J29" s="69"/>
      <c r="K29" s="6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</row>
    <row r="30" spans="4:42" ht="12.75">
      <c r="D30" s="69"/>
      <c r="E30" s="69"/>
      <c r="F30" s="69"/>
      <c r="G30" s="69"/>
      <c r="H30" s="69"/>
      <c r="I30" s="69"/>
      <c r="J30" s="69"/>
      <c r="K30" s="6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1" spans="4:42" ht="12.75">
      <c r="D31" s="69"/>
      <c r="E31" s="69"/>
      <c r="F31" s="69"/>
      <c r="G31" s="69"/>
      <c r="H31" s="69"/>
      <c r="I31" s="69"/>
      <c r="J31" s="69"/>
      <c r="K31" s="6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4:42" ht="12.75">
      <c r="D32" s="69"/>
      <c r="E32" s="69"/>
      <c r="F32" s="69"/>
      <c r="G32" s="69"/>
      <c r="H32" s="69"/>
      <c r="I32" s="69"/>
      <c r="J32" s="69"/>
      <c r="K32" s="6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</row>
    <row r="33" spans="4:42" ht="12.75">
      <c r="D33" s="69"/>
      <c r="E33" s="69"/>
      <c r="F33" s="69"/>
      <c r="G33" s="69"/>
      <c r="H33" s="69"/>
      <c r="I33" s="69"/>
      <c r="J33" s="69"/>
      <c r="K33" s="6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4:42" ht="12.75">
      <c r="D34" s="69"/>
      <c r="E34" s="69"/>
      <c r="F34" s="69"/>
      <c r="G34" s="69"/>
      <c r="H34" s="69"/>
      <c r="I34" s="69"/>
      <c r="J34" s="69"/>
      <c r="K34" s="6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4:42" ht="12.75">
      <c r="D35" s="69"/>
      <c r="E35" s="69"/>
      <c r="F35" s="69"/>
      <c r="G35" s="69"/>
      <c r="H35" s="69"/>
      <c r="I35" s="69"/>
      <c r="J35" s="69"/>
      <c r="K35" s="6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4:42" ht="12.75">
      <c r="D36" s="69"/>
      <c r="E36" s="69"/>
      <c r="F36" s="69"/>
      <c r="G36" s="69"/>
      <c r="H36" s="69"/>
      <c r="I36" s="69"/>
      <c r="J36" s="69"/>
      <c r="K36" s="6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4:42" ht="12.75">
      <c r="D37" s="69"/>
      <c r="E37" s="69"/>
      <c r="F37" s="69"/>
      <c r="G37" s="69"/>
      <c r="H37" s="69"/>
      <c r="I37" s="69"/>
      <c r="J37" s="69"/>
      <c r="K37" s="6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4:42" ht="12.75">
      <c r="D38" s="69"/>
      <c r="E38" s="69"/>
      <c r="F38" s="69"/>
      <c r="G38" s="69"/>
      <c r="H38" s="69"/>
      <c r="I38" s="69"/>
      <c r="J38" s="69"/>
      <c r="K38" s="6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4:42" ht="12.75">
      <c r="D39" s="69"/>
      <c r="E39" s="69"/>
      <c r="F39" s="69"/>
      <c r="G39" s="69"/>
      <c r="H39" s="69"/>
      <c r="I39" s="69"/>
      <c r="J39" s="69"/>
      <c r="K39" s="6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4:42" ht="12.75">
      <c r="D40" s="69"/>
      <c r="E40" s="69"/>
      <c r="F40" s="69"/>
      <c r="G40" s="69"/>
      <c r="H40" s="69"/>
      <c r="I40" s="69"/>
      <c r="J40" s="69"/>
      <c r="K40" s="6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4:42" ht="12.75">
      <c r="D41" s="69"/>
      <c r="E41" s="69"/>
      <c r="F41" s="69"/>
      <c r="G41" s="69"/>
      <c r="H41" s="69"/>
      <c r="I41" s="69"/>
      <c r="J41" s="69"/>
      <c r="K41" s="6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4:42" ht="12.75">
      <c r="D42" s="69"/>
      <c r="E42" s="69"/>
      <c r="F42" s="69"/>
      <c r="G42" s="69"/>
      <c r="H42" s="69"/>
      <c r="I42" s="69"/>
      <c r="J42" s="69"/>
      <c r="K42" s="6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4:42" ht="12.75">
      <c r="D43" s="69"/>
      <c r="E43" s="69"/>
      <c r="F43" s="69"/>
      <c r="G43" s="69"/>
      <c r="H43" s="69"/>
      <c r="I43" s="69"/>
      <c r="J43" s="69"/>
      <c r="K43" s="6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4:42" ht="12.75">
      <c r="D44" s="69"/>
      <c r="E44" s="69"/>
      <c r="F44" s="69"/>
      <c r="G44" s="69"/>
      <c r="H44" s="69"/>
      <c r="I44" s="69"/>
      <c r="J44" s="69"/>
      <c r="K44" s="6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4:42" ht="12.75">
      <c r="D45" s="69"/>
      <c r="E45" s="69"/>
      <c r="F45" s="69"/>
      <c r="G45" s="69"/>
      <c r="H45" s="69"/>
      <c r="I45" s="69"/>
      <c r="J45" s="69"/>
      <c r="K45" s="6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4:42" ht="12.75">
      <c r="D46" s="69"/>
      <c r="E46" s="69"/>
      <c r="F46" s="69"/>
      <c r="G46" s="69"/>
      <c r="H46" s="69"/>
      <c r="I46" s="69"/>
      <c r="J46" s="69"/>
      <c r="K46" s="6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4:42" ht="12.75">
      <c r="D47" s="69"/>
      <c r="E47" s="69"/>
      <c r="F47" s="69"/>
      <c r="G47" s="69"/>
      <c r="H47" s="69"/>
      <c r="I47" s="69"/>
      <c r="J47" s="69"/>
      <c r="K47" s="6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4:42" ht="12.75">
      <c r="D48" s="69"/>
      <c r="E48" s="69"/>
      <c r="F48" s="69"/>
      <c r="G48" s="69"/>
      <c r="H48" s="69"/>
      <c r="I48" s="69"/>
      <c r="J48" s="69"/>
      <c r="K48" s="6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4:42" ht="12.75">
      <c r="D49" s="69"/>
      <c r="E49" s="69"/>
      <c r="F49" s="69"/>
      <c r="G49" s="69"/>
      <c r="H49" s="69"/>
      <c r="I49" s="69"/>
      <c r="J49" s="69"/>
      <c r="K49" s="6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4:42" ht="12.75">
      <c r="D50" s="69"/>
      <c r="E50" s="69"/>
      <c r="F50" s="69"/>
      <c r="G50" s="69"/>
      <c r="H50" s="69"/>
      <c r="I50" s="69"/>
      <c r="J50" s="69"/>
      <c r="K50" s="6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4:42" ht="12.75">
      <c r="D51" s="69"/>
      <c r="E51" s="69"/>
      <c r="F51" s="69"/>
      <c r="G51" s="69"/>
      <c r="H51" s="69"/>
      <c r="I51" s="69"/>
      <c r="J51" s="69"/>
      <c r="K51" s="6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4:42" ht="12.75">
      <c r="D52" s="69"/>
      <c r="E52" s="69"/>
      <c r="F52" s="69"/>
      <c r="G52" s="69"/>
      <c r="H52" s="69"/>
      <c r="I52" s="69"/>
      <c r="J52" s="69"/>
      <c r="K52" s="6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4:42" ht="12.75">
      <c r="D53" s="69"/>
      <c r="E53" s="69"/>
      <c r="F53" s="69"/>
      <c r="G53" s="69"/>
      <c r="H53" s="69"/>
      <c r="I53" s="69"/>
      <c r="J53" s="69"/>
      <c r="K53" s="6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4:42" ht="12.75">
      <c r="D54" s="69"/>
      <c r="E54" s="69"/>
      <c r="F54" s="69"/>
      <c r="G54" s="69"/>
      <c r="H54" s="69"/>
      <c r="I54" s="69"/>
      <c r="J54" s="69"/>
      <c r="K54" s="6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4:42" ht="12.75">
      <c r="D55" s="69"/>
      <c r="E55" s="69"/>
      <c r="F55" s="69"/>
      <c r="G55" s="69"/>
      <c r="H55" s="69"/>
      <c r="I55" s="69"/>
      <c r="J55" s="69"/>
      <c r="K55" s="6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4:42" ht="12.75">
      <c r="D56" s="69"/>
      <c r="E56" s="69"/>
      <c r="F56" s="69"/>
      <c r="G56" s="69"/>
      <c r="H56" s="69"/>
      <c r="I56" s="69"/>
      <c r="J56" s="69"/>
      <c r="K56" s="6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4:42" ht="12.75">
      <c r="D57" s="69"/>
      <c r="E57" s="69"/>
      <c r="F57" s="69"/>
      <c r="G57" s="69"/>
      <c r="H57" s="69"/>
      <c r="I57" s="69"/>
      <c r="J57" s="69"/>
      <c r="K57" s="6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4:42" ht="12.75">
      <c r="D58" s="69"/>
      <c r="E58" s="69"/>
      <c r="F58" s="69"/>
      <c r="G58" s="69"/>
      <c r="H58" s="69"/>
      <c r="I58" s="69"/>
      <c r="J58" s="69"/>
      <c r="K58" s="6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4:42" ht="12.75">
      <c r="D59" s="69"/>
      <c r="E59" s="69"/>
      <c r="F59" s="69"/>
      <c r="G59" s="69"/>
      <c r="H59" s="69"/>
      <c r="I59" s="69"/>
      <c r="J59" s="69"/>
      <c r="K59" s="6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4:42" ht="12.75">
      <c r="D60" s="69"/>
      <c r="E60" s="69"/>
      <c r="F60" s="69"/>
      <c r="G60" s="69"/>
      <c r="H60" s="69"/>
      <c r="I60" s="69"/>
      <c r="J60" s="69"/>
      <c r="K60" s="6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4:42" ht="12.75">
      <c r="D61" s="69"/>
      <c r="E61" s="69"/>
      <c r="F61" s="69"/>
      <c r="G61" s="69"/>
      <c r="H61" s="69"/>
      <c r="I61" s="69"/>
      <c r="J61" s="69"/>
      <c r="K61" s="6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4:42" ht="12.75">
      <c r="D62" s="69"/>
      <c r="E62" s="69"/>
      <c r="F62" s="69"/>
      <c r="G62" s="69"/>
      <c r="H62" s="69"/>
      <c r="I62" s="69"/>
      <c r="J62" s="69"/>
      <c r="K62" s="6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4:42" ht="12.75">
      <c r="D63" s="69"/>
      <c r="E63" s="69"/>
      <c r="F63" s="69"/>
      <c r="G63" s="69"/>
      <c r="H63" s="69"/>
      <c r="I63" s="69"/>
      <c r="J63" s="69"/>
      <c r="K63" s="6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4:42" ht="12.75">
      <c r="D64" s="69"/>
      <c r="E64" s="69"/>
      <c r="F64" s="69"/>
      <c r="G64" s="69"/>
      <c r="H64" s="69"/>
      <c r="I64" s="69"/>
      <c r="J64" s="69"/>
      <c r="K64" s="6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4:42" ht="12.75">
      <c r="D65" s="69"/>
      <c r="E65" s="69"/>
      <c r="F65" s="69"/>
      <c r="G65" s="69"/>
      <c r="H65" s="69"/>
      <c r="I65" s="69"/>
      <c r="J65" s="69"/>
      <c r="K65" s="6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4:42" ht="12.75">
      <c r="D66" s="69"/>
      <c r="E66" s="69"/>
      <c r="F66" s="69"/>
      <c r="G66" s="69"/>
      <c r="H66" s="69"/>
      <c r="I66" s="69"/>
      <c r="J66" s="69"/>
      <c r="K66" s="6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4:42" ht="12.75">
      <c r="D67" s="69"/>
      <c r="E67" s="69"/>
      <c r="F67" s="69"/>
      <c r="G67" s="69"/>
      <c r="H67" s="69"/>
      <c r="I67" s="69"/>
      <c r="J67" s="69"/>
      <c r="K67" s="6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4:42" ht="12.75">
      <c r="D68" s="69"/>
      <c r="E68" s="69"/>
      <c r="F68" s="69"/>
      <c r="G68" s="69"/>
      <c r="H68" s="69"/>
      <c r="I68" s="69"/>
      <c r="J68" s="69"/>
      <c r="K68" s="6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4:42" ht="12.75">
      <c r="D69" s="69"/>
      <c r="E69" s="69"/>
      <c r="F69" s="69"/>
      <c r="G69" s="69"/>
      <c r="H69" s="69"/>
      <c r="I69" s="69"/>
      <c r="J69" s="69"/>
      <c r="K69" s="6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4:42" ht="12.75">
      <c r="D70" s="69"/>
      <c r="E70" s="69"/>
      <c r="F70" s="69"/>
      <c r="G70" s="69"/>
      <c r="H70" s="69"/>
      <c r="I70" s="69"/>
      <c r="J70" s="69"/>
      <c r="K70" s="6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4:42" ht="12.75">
      <c r="D71" s="69"/>
      <c r="E71" s="69"/>
      <c r="F71" s="69"/>
      <c r="G71" s="69"/>
      <c r="H71" s="69"/>
      <c r="I71" s="69"/>
      <c r="J71" s="69"/>
      <c r="K71" s="6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4:42" ht="12.75">
      <c r="D72" s="69"/>
      <c r="E72" s="69"/>
      <c r="F72" s="69"/>
      <c r="G72" s="69"/>
      <c r="H72" s="69"/>
      <c r="I72" s="69"/>
      <c r="J72" s="69"/>
      <c r="K72" s="6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4:42" ht="12.75">
      <c r="D73" s="69"/>
      <c r="E73" s="69"/>
      <c r="F73" s="69"/>
      <c r="G73" s="69"/>
      <c r="H73" s="69"/>
      <c r="I73" s="69"/>
      <c r="J73" s="69"/>
      <c r="K73" s="6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4:42" ht="12.75">
      <c r="D74" s="69"/>
      <c r="E74" s="69"/>
      <c r="F74" s="69"/>
      <c r="G74" s="69"/>
      <c r="H74" s="69"/>
      <c r="I74" s="69"/>
      <c r="J74" s="69"/>
      <c r="K74" s="6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4:42" ht="12.75">
      <c r="D75" s="69"/>
      <c r="E75" s="69"/>
      <c r="F75" s="69"/>
      <c r="G75" s="69"/>
      <c r="H75" s="69"/>
      <c r="I75" s="69"/>
      <c r="J75" s="69"/>
      <c r="K75" s="6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4:42" ht="12.75">
      <c r="D76" s="69"/>
      <c r="E76" s="69"/>
      <c r="F76" s="69"/>
      <c r="G76" s="69"/>
      <c r="H76" s="69"/>
      <c r="I76" s="69"/>
      <c r="J76" s="69"/>
      <c r="K76" s="6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4:42" ht="12.75">
      <c r="D77" s="69"/>
      <c r="E77" s="69"/>
      <c r="F77" s="69"/>
      <c r="G77" s="69"/>
      <c r="H77" s="69"/>
      <c r="I77" s="69"/>
      <c r="J77" s="69"/>
      <c r="K77" s="6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4:42" ht="12.75">
      <c r="D78" s="69"/>
      <c r="E78" s="69"/>
      <c r="F78" s="69"/>
      <c r="G78" s="69"/>
      <c r="H78" s="69"/>
      <c r="I78" s="69"/>
      <c r="J78" s="69"/>
      <c r="K78" s="6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4:42" ht="12.75">
      <c r="D79" s="69"/>
      <c r="E79" s="69"/>
      <c r="F79" s="69"/>
      <c r="G79" s="69"/>
      <c r="H79" s="69"/>
      <c r="I79" s="69"/>
      <c r="J79" s="69"/>
      <c r="K79" s="6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4:42" ht="12.75">
      <c r="D80" s="69"/>
      <c r="E80" s="69"/>
      <c r="F80" s="69"/>
      <c r="G80" s="69"/>
      <c r="H80" s="69"/>
      <c r="I80" s="69"/>
      <c r="J80" s="69"/>
      <c r="K80" s="6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4:42" ht="12.75">
      <c r="D81" s="69"/>
      <c r="E81" s="69"/>
      <c r="F81" s="69"/>
      <c r="G81" s="69"/>
      <c r="H81" s="69"/>
      <c r="I81" s="69"/>
      <c r="J81" s="69"/>
      <c r="K81" s="6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4:42" ht="12.75">
      <c r="D82" s="69"/>
      <c r="E82" s="69"/>
      <c r="F82" s="69"/>
      <c r="G82" s="69"/>
      <c r="H82" s="69"/>
      <c r="I82" s="69"/>
      <c r="J82" s="69"/>
      <c r="K82" s="6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4:42" ht="12.75">
      <c r="D83" s="69"/>
      <c r="E83" s="69"/>
      <c r="F83" s="69"/>
      <c r="G83" s="69"/>
      <c r="H83" s="69"/>
      <c r="I83" s="69"/>
      <c r="J83" s="69"/>
      <c r="K83" s="6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4:42" ht="12.75">
      <c r="D84" s="69"/>
      <c r="E84" s="69"/>
      <c r="F84" s="69"/>
      <c r="G84" s="69"/>
      <c r="H84" s="69"/>
      <c r="I84" s="69"/>
      <c r="J84" s="69"/>
      <c r="K84" s="6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4:42" ht="12.75">
      <c r="D85" s="69"/>
      <c r="E85" s="69"/>
      <c r="F85" s="69"/>
      <c r="G85" s="69"/>
      <c r="H85" s="69"/>
      <c r="I85" s="69"/>
      <c r="J85" s="69"/>
      <c r="K85" s="6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4:42" ht="12.75">
      <c r="D86" s="69"/>
      <c r="E86" s="69"/>
      <c r="F86" s="69"/>
      <c r="G86" s="69"/>
      <c r="H86" s="69"/>
      <c r="I86" s="69"/>
      <c r="J86" s="69"/>
      <c r="K86" s="6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4:42" ht="12.75">
      <c r="D87" s="69"/>
      <c r="E87" s="69"/>
      <c r="F87" s="69"/>
      <c r="G87" s="69"/>
      <c r="H87" s="69"/>
      <c r="I87" s="69"/>
      <c r="J87" s="69"/>
      <c r="K87" s="6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4:42" ht="12.75">
      <c r="D88" s="69"/>
      <c r="E88" s="69"/>
      <c r="F88" s="69"/>
      <c r="G88" s="69"/>
      <c r="H88" s="69"/>
      <c r="I88" s="69"/>
      <c r="J88" s="69"/>
      <c r="K88" s="6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4:42" ht="12.75">
      <c r="D89" s="69"/>
      <c r="E89" s="69"/>
      <c r="F89" s="69"/>
      <c r="G89" s="69"/>
      <c r="H89" s="69"/>
      <c r="I89" s="69"/>
      <c r="J89" s="69"/>
      <c r="K89" s="6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4:42" ht="12.75">
      <c r="D90" s="69"/>
      <c r="E90" s="69"/>
      <c r="F90" s="69"/>
      <c r="G90" s="69"/>
      <c r="H90" s="69"/>
      <c r="I90" s="69"/>
      <c r="J90" s="69"/>
      <c r="K90" s="6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4:42" ht="12.75">
      <c r="D91" s="69"/>
      <c r="E91" s="69"/>
      <c r="F91" s="69"/>
      <c r="G91" s="69"/>
      <c r="H91" s="69"/>
      <c r="I91" s="69"/>
      <c r="J91" s="69"/>
      <c r="K91" s="6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4:42" ht="12.75">
      <c r="D92" s="69"/>
      <c r="E92" s="69"/>
      <c r="F92" s="69"/>
      <c r="G92" s="69"/>
      <c r="H92" s="69"/>
      <c r="I92" s="69"/>
      <c r="J92" s="69"/>
      <c r="K92" s="6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4:42" ht="12.75">
      <c r="D93" s="69"/>
      <c r="E93" s="69"/>
      <c r="F93" s="69"/>
      <c r="G93" s="69"/>
      <c r="H93" s="69"/>
      <c r="I93" s="69"/>
      <c r="J93" s="69"/>
      <c r="K93" s="6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4:42" ht="12.75">
      <c r="D94" s="69"/>
      <c r="E94" s="69"/>
      <c r="F94" s="69"/>
      <c r="G94" s="69"/>
      <c r="H94" s="69"/>
      <c r="I94" s="69"/>
      <c r="J94" s="69"/>
      <c r="K94" s="6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4:42" ht="12.75">
      <c r="D95" s="69"/>
      <c r="E95" s="69"/>
      <c r="F95" s="69"/>
      <c r="G95" s="69"/>
      <c r="H95" s="69"/>
      <c r="I95" s="69"/>
      <c r="J95" s="69"/>
      <c r="K95" s="6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4:42" ht="12.75">
      <c r="D96" s="69"/>
      <c r="E96" s="69"/>
      <c r="F96" s="69"/>
      <c r="G96" s="69"/>
      <c r="H96" s="69"/>
      <c r="I96" s="69"/>
      <c r="J96" s="69"/>
      <c r="K96" s="6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4:42" ht="12.75">
      <c r="D97" s="69"/>
      <c r="E97" s="69"/>
      <c r="F97" s="69"/>
      <c r="G97" s="69"/>
      <c r="H97" s="69"/>
      <c r="I97" s="69"/>
      <c r="J97" s="69"/>
      <c r="K97" s="6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4:42" ht="12.75">
      <c r="D98" s="69"/>
      <c r="E98" s="69"/>
      <c r="F98" s="69"/>
      <c r="G98" s="69"/>
      <c r="H98" s="69"/>
      <c r="I98" s="69"/>
      <c r="J98" s="69"/>
      <c r="K98" s="6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4:42" ht="12.75">
      <c r="D99" s="69"/>
      <c r="E99" s="69"/>
      <c r="F99" s="69"/>
      <c r="G99" s="69"/>
      <c r="H99" s="69"/>
      <c r="I99" s="69"/>
      <c r="J99" s="69"/>
      <c r="K99" s="6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4:42" ht="12.75">
      <c r="D100" s="69"/>
      <c r="E100" s="69"/>
      <c r="F100" s="69"/>
      <c r="G100" s="69"/>
      <c r="H100" s="69"/>
      <c r="I100" s="69"/>
      <c r="J100" s="69"/>
      <c r="K100" s="6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4:42" ht="12.75">
      <c r="D101" s="69"/>
      <c r="E101" s="69"/>
      <c r="F101" s="69"/>
      <c r="G101" s="69"/>
      <c r="H101" s="69"/>
      <c r="I101" s="69"/>
      <c r="J101" s="69"/>
      <c r="K101" s="6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4:42" ht="12.75">
      <c r="D102" s="69"/>
      <c r="E102" s="69"/>
      <c r="F102" s="69"/>
      <c r="G102" s="69"/>
      <c r="H102" s="69"/>
      <c r="I102" s="69"/>
      <c r="J102" s="69"/>
      <c r="K102" s="6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</row>
    <row r="103" spans="4:42" ht="12.75">
      <c r="D103" s="69"/>
      <c r="E103" s="69"/>
      <c r="F103" s="69"/>
      <c r="G103" s="69"/>
      <c r="H103" s="69"/>
      <c r="I103" s="69"/>
      <c r="J103" s="69"/>
      <c r="K103" s="6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</row>
    <row r="104" spans="4:42" ht="12.75">
      <c r="D104" s="69"/>
      <c r="E104" s="69"/>
      <c r="F104" s="69"/>
      <c r="G104" s="69"/>
      <c r="H104" s="69"/>
      <c r="I104" s="69"/>
      <c r="J104" s="69"/>
      <c r="K104" s="6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4:42" ht="12.75">
      <c r="D105" s="69"/>
      <c r="E105" s="69"/>
      <c r="F105" s="69"/>
      <c r="G105" s="69"/>
      <c r="H105" s="69"/>
      <c r="I105" s="69"/>
      <c r="J105" s="69"/>
      <c r="K105" s="6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4:42" ht="12.75">
      <c r="D106" s="69"/>
      <c r="E106" s="69"/>
      <c r="F106" s="69"/>
      <c r="G106" s="69"/>
      <c r="H106" s="69"/>
      <c r="I106" s="69"/>
      <c r="J106" s="69"/>
      <c r="K106" s="6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4:42" ht="12.75">
      <c r="D107" s="69"/>
      <c r="E107" s="69"/>
      <c r="F107" s="69"/>
      <c r="G107" s="69"/>
      <c r="H107" s="69"/>
      <c r="I107" s="69"/>
      <c r="J107" s="69"/>
      <c r="K107" s="6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4:42" ht="12.75">
      <c r="D108" s="69"/>
      <c r="E108" s="69"/>
      <c r="F108" s="69"/>
      <c r="G108" s="69"/>
      <c r="H108" s="69"/>
      <c r="I108" s="69"/>
      <c r="J108" s="69"/>
      <c r="K108" s="6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12:42" ht="12.75"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</row>
    <row r="110" spans="12:42" ht="12.75"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12:42" ht="12.75"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12:42" ht="12.75"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</row>
    <row r="113" spans="12:42" ht="12.75"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</row>
    <row r="114" spans="12:42" ht="12.75"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12:42" ht="12.75"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12:42" ht="12.75"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12:42" ht="12.75"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</row>
  </sheetData>
  <sheetProtection/>
  <mergeCells count="6">
    <mergeCell ref="B1:B2"/>
    <mergeCell ref="C1:C2"/>
    <mergeCell ref="A1:A2"/>
    <mergeCell ref="D1:F1"/>
    <mergeCell ref="G1:I1"/>
    <mergeCell ref="J1:K1"/>
  </mergeCells>
  <printOptions horizontalCentered="1"/>
  <pageMargins left="0.3937007874015748" right="0.3937007874015748" top="0.9448818897637796" bottom="0.984251968503937" header="0.5118110236220472" footer="0.5118110236220472"/>
  <pageSetup horizontalDpi="300" verticalDpi="300" orientation="portrait" paperSize="9" scale="90" r:id="rId1"/>
  <headerFooter alignWithMargins="0">
    <oddHeader>&amp;CXVIII Ogólnopolska InO "Wiosna '2011"
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L9" sqref="L9"/>
    </sheetView>
  </sheetViews>
  <sheetFormatPr defaultColWidth="9.00390625" defaultRowHeight="12.75"/>
  <sheetData>
    <row r="1" spans="1:14" ht="12.75">
      <c r="A1" s="139" t="s">
        <v>34</v>
      </c>
      <c r="B1" s="139"/>
      <c r="C1" s="143" t="s">
        <v>3</v>
      </c>
      <c r="D1" s="144"/>
      <c r="E1" s="145" t="s">
        <v>4</v>
      </c>
      <c r="F1" s="146"/>
      <c r="G1" s="147" t="s">
        <v>20</v>
      </c>
      <c r="H1" s="148"/>
      <c r="I1" s="149" t="s">
        <v>21</v>
      </c>
      <c r="J1" s="150"/>
      <c r="K1" s="140" t="s">
        <v>23</v>
      </c>
      <c r="L1" s="141"/>
      <c r="M1" s="142" t="s">
        <v>31</v>
      </c>
      <c r="N1" s="142"/>
    </row>
    <row r="2" spans="1:14" ht="12.75">
      <c r="A2" s="82" t="s">
        <v>5</v>
      </c>
      <c r="B2" s="82">
        <v>900</v>
      </c>
      <c r="C2" s="32" t="s">
        <v>5</v>
      </c>
      <c r="D2" s="32">
        <v>540</v>
      </c>
      <c r="E2" s="33" t="s">
        <v>5</v>
      </c>
      <c r="F2" s="33">
        <v>540</v>
      </c>
      <c r="G2" s="34" t="s">
        <v>5</v>
      </c>
      <c r="H2" s="34">
        <v>900</v>
      </c>
      <c r="I2" s="35" t="s">
        <v>5</v>
      </c>
      <c r="J2" s="35">
        <v>900</v>
      </c>
      <c r="K2" s="36" t="s">
        <v>5</v>
      </c>
      <c r="L2" s="36">
        <v>990</v>
      </c>
      <c r="M2" s="66" t="s">
        <v>5</v>
      </c>
      <c r="N2" s="66">
        <v>360</v>
      </c>
    </row>
    <row r="3" spans="1:14" ht="12.75">
      <c r="A3" s="82" t="s">
        <v>6</v>
      </c>
      <c r="B3" s="82">
        <v>630</v>
      </c>
      <c r="C3" s="32" t="s">
        <v>6</v>
      </c>
      <c r="D3" s="32">
        <v>630</v>
      </c>
      <c r="E3" s="33" t="s">
        <v>6</v>
      </c>
      <c r="F3" s="33">
        <v>630</v>
      </c>
      <c r="G3" s="34" t="s">
        <v>6</v>
      </c>
      <c r="H3" s="34">
        <v>990</v>
      </c>
      <c r="I3" s="35" t="s">
        <v>6</v>
      </c>
      <c r="J3" s="35">
        <v>930</v>
      </c>
      <c r="K3" s="36"/>
      <c r="L3" s="36"/>
      <c r="M3" s="66" t="s">
        <v>6</v>
      </c>
      <c r="N3" s="66"/>
    </row>
    <row r="4" spans="1:14" ht="12.75">
      <c r="A4" s="82" t="s">
        <v>7</v>
      </c>
      <c r="B4" s="82">
        <v>990</v>
      </c>
      <c r="C4" s="32" t="s">
        <v>7</v>
      </c>
      <c r="D4" s="32">
        <v>900</v>
      </c>
      <c r="E4" s="33" t="s">
        <v>7</v>
      </c>
      <c r="F4" s="33">
        <v>900</v>
      </c>
      <c r="G4" s="34" t="s">
        <v>7</v>
      </c>
      <c r="H4" s="34"/>
      <c r="I4" s="35" t="s">
        <v>7</v>
      </c>
      <c r="J4" s="35"/>
      <c r="K4" s="36"/>
      <c r="L4" s="36"/>
      <c r="M4" s="66"/>
      <c r="N4" s="66"/>
    </row>
    <row r="5" spans="1:14" ht="12.75">
      <c r="A5" s="82" t="s">
        <v>8</v>
      </c>
      <c r="B5" s="82"/>
      <c r="C5" s="32" t="s">
        <v>8</v>
      </c>
      <c r="D5" s="32"/>
      <c r="E5" s="33" t="s">
        <v>8</v>
      </c>
      <c r="F5" s="33"/>
      <c r="G5" s="34" t="s">
        <v>8</v>
      </c>
      <c r="H5" s="34"/>
      <c r="I5" s="35" t="s">
        <v>8</v>
      </c>
      <c r="J5" s="35"/>
      <c r="K5" s="36"/>
      <c r="L5" s="36"/>
      <c r="M5" s="66"/>
      <c r="N5" s="66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Karpiszyn</dc:creator>
  <cp:keywords/>
  <dc:description/>
  <cp:lastModifiedBy>pc</cp:lastModifiedBy>
  <cp:lastPrinted>2011-11-05T15:38:01Z</cp:lastPrinted>
  <dcterms:created xsi:type="dcterms:W3CDTF">1998-06-05T10:25:00Z</dcterms:created>
  <dcterms:modified xsi:type="dcterms:W3CDTF">2011-11-10T19:23:21Z</dcterms:modified>
  <cp:category/>
  <cp:version/>
  <cp:contentType/>
  <cp:contentStatus/>
</cp:coreProperties>
</file>