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" yWindow="48" windowWidth="9720" windowHeight="6228" tabRatio="601" activeTab="0"/>
  </bookViews>
  <sheets>
    <sheet name="PROTOKÓŁ" sheetId="1" r:id="rId1"/>
    <sheet name="TS" sheetId="2" r:id="rId2"/>
    <sheet name="TJ" sheetId="3" r:id="rId3"/>
    <sheet name="TM" sheetId="4" r:id="rId4"/>
    <sheet name="TD" sheetId="5" r:id="rId5"/>
    <sheet name="TP" sheetId="6" r:id="rId6"/>
    <sheet name="TN" sheetId="7" r:id="rId7"/>
    <sheet name="Stałe" sheetId="8" r:id="rId8"/>
  </sheets>
  <definedNames>
    <definedName name="_xlnm.Print_Area" localSheetId="2">'TJ'!$A:$P</definedName>
    <definedName name="_xlnm.Print_Area" localSheetId="1">'TS'!$A:$P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'Stałe'!$J$2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<sst xmlns="http://schemas.openxmlformats.org/spreadsheetml/2006/main" count="343" uniqueCount="172">
  <si>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</si>
  <si>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</si>
  <si>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</si>
  <si>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</si>
  <si>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</si>
  <si>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</si>
  <si>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</si>
  <si>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</si>
  <si>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</si>
  <si>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</si>
  <si>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</si>
  <si>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</si>
  <si>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</si>
  <si>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</si>
  <si>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</si>
  <si>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</si>
  <si>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</si>
  <si>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</si>
  <si>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</si>
  <si>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</si>
  <si>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</si>
  <si>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</si>
  <si>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</si>
  <si>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</si>
  <si>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</si>
  <si>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Klub Turystyki Kwalifikowanej „ŁAPIGUZ” Siedlęcin</t>
    </r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</si>
  <si>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</si>
  <si>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PTTK Oddział „Sudety Zachodnie”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</si>
  <si>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Powiatowe Zrzeszenie LZS w Jeleniej Górze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</si>
  <si>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Ludowy Klub Sportowy „Jeżów Sudecki” w Jeżowie Sudeckim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</si>
  <si>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Urząd Gminy w Jeżowie Sudeckim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</si>
  <si>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Rada Sołecka w Siedlęcinie</t>
    </r>
  </si>
  <si>
    <t>Kierownik Zawodów: Adam Rodziewicz (PInO)</t>
  </si>
  <si>
    <t>Sędzia Główny: Marek Wąsowski (PInO)</t>
  </si>
  <si>
    <t>KIEROWNIK ZAWODÓW</t>
  </si>
  <si>
    <t xml:space="preserve">      Adam Rodziewicz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</si>
  <si>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 xml:space="preserve">TERMIN  I  MIEJSCE: </t>
    </r>
    <r>
      <rPr>
        <sz val="12"/>
        <rFont val="Times New Roman"/>
        <family val="1"/>
      </rPr>
      <t>17 – 18 marzec 2007 r. w Siedlęcinie</t>
    </r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</si>
  <si>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</si>
  <si>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Gminny Jeżów Sudecki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</si>
  <si>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Urzędu Marszałkowskiego Województwa Dolnośląskiego</t>
    </r>
  </si>
  <si>
    <r>
      <t>·</t>
    </r>
    <r>
      <rPr>
        <sz val="7"/>
        <rFont val="Times New Roman"/>
        <family val="1"/>
      </rPr>
      <t xml:space="preserve">        </t>
    </r>
    <r>
      <rPr>
        <sz val="12"/>
        <rFont val="Times New Roman"/>
        <family val="1"/>
      </rPr>
      <t>Starostwa Powiatowego w Jeleniej Górze</t>
    </r>
  </si>
  <si>
    <t xml:space="preserve">Etap I kat. TJ „Nie tędy droga” Autor: Marek Wąsowski </t>
  </si>
  <si>
    <t>Budowa tras: Zespół pod kierunkiem Marka Wąsowskiego (PInO) w składzie: Damian Krajniak (PInO), Łozowski Tadeusz, Maciej Konieczko</t>
  </si>
  <si>
    <t>6.  KLASYFIKACJE:</t>
  </si>
  <si>
    <r>
      <t>9.  SĘDZIOWANIE I PUNKTACJA:</t>
    </r>
    <r>
      <rPr>
        <sz val="12"/>
        <rFont val="Times New Roman"/>
        <family val="1"/>
      </rPr>
      <t xml:space="preserve"> zgodnie z Zasadami Punktacji ZG PTTK.</t>
    </r>
  </si>
  <si>
    <t>10.  ZESPÓŁ ORGANIZATORÓW:</t>
  </si>
  <si>
    <t>11. PROTESTY:</t>
  </si>
  <si>
    <r>
      <t xml:space="preserve">5. ETAPY: </t>
    </r>
    <r>
      <rPr>
        <sz val="12"/>
        <rFont val="Times New Roman"/>
        <family val="1"/>
      </rPr>
      <t>Etap I kat. TS „Gwiazdka z nieba” Autor: Maciej Konieczko</t>
    </r>
  </si>
  <si>
    <t>Etap I kat. TM „Bezorientacja” Autor: Tadeusz Łozowski</t>
  </si>
  <si>
    <t>Etap I kat. TD „Dziki dzik" Autor: Tadeusz Łozowski</t>
  </si>
  <si>
    <t>Etap II kat. TS „Nie tędy droga” Autor: Marek Wąsowski</t>
  </si>
  <si>
    <t>Etap II kat. TJ „Gwiazdka z nieba” Autor: Maciej Konieczko</t>
  </si>
  <si>
    <t>Etap II kat. TM „Dziki dzik” Autor: Tadeusz Łozowski</t>
  </si>
  <si>
    <t>Etap II kat. TD „InO” Autor: Tadeusz Łozowski</t>
  </si>
  <si>
    <t>Broda Jan
Podkówka Tomasz</t>
  </si>
  <si>
    <t>Śliwa Sylwia
Czerwińska Sandra</t>
  </si>
  <si>
    <t>ZSO Kowary</t>
  </si>
  <si>
    <t>Krzyżanowski Adam
Kamiński Michał</t>
  </si>
  <si>
    <t>InO-TOP Zgorzelec</t>
  </si>
  <si>
    <t>Myślińska Paulina
Skóra Aneta</t>
  </si>
  <si>
    <t>MKKT Bogatynia (G1)</t>
  </si>
  <si>
    <t>Wąsowski Bartłomiej
Misiewicz Marcin</t>
  </si>
  <si>
    <t>KTK "Łapiguz" Siedlęcin</t>
  </si>
  <si>
    <t>Lefek Katarzyna
Michalska Renata</t>
  </si>
  <si>
    <t>Gimnazjum SP2 Lwówek Śląski</t>
  </si>
  <si>
    <t>Gimnazjum SP2 
Lwówek Śląski</t>
  </si>
  <si>
    <t>nkl</t>
  </si>
  <si>
    <t>Nowotnik Marcin
Gołębiewicz Bartek</t>
  </si>
  <si>
    <t>Gimnazjum Bolków</t>
  </si>
  <si>
    <t>Skrocki Patryk
Skrzyniarz Łukasz</t>
  </si>
  <si>
    <t>Krajewska Marta
Mazurek Anna</t>
  </si>
  <si>
    <t>Ciosmak natalia
Sosnowska Hanna</t>
  </si>
  <si>
    <t>Wesołowska Angelika</t>
  </si>
  <si>
    <t>Toczek Sara
Podkówka Paulina</t>
  </si>
  <si>
    <t>Kuryło Mateusz
Pawłowicz Maciej</t>
  </si>
  <si>
    <t>Fularz Sebastian
Popławski Przemysław</t>
  </si>
  <si>
    <t>Mazur Paweł
Kobiałka Dawid</t>
  </si>
  <si>
    <t>Krzywobłocka Hanna
Karczowska Dorota</t>
  </si>
  <si>
    <t>Dobrucki Konrad
Pęcherzyk Artur</t>
  </si>
  <si>
    <t>Karpowicz Paulina
Ożogowski Grzegorz</t>
  </si>
  <si>
    <t>Palczak Natalia
Ulbin Natalia</t>
  </si>
  <si>
    <t>Chmura Agnieszka
Kurczyńska Agata</t>
  </si>
  <si>
    <t>Kurlej Tomasz
Pawłowicz Adam</t>
  </si>
  <si>
    <t>Siemaszko Agnieszka
Werner Paulina</t>
  </si>
  <si>
    <t>Stopyra Kacper
Szklarek Anna</t>
  </si>
  <si>
    <t>Osafijczuk Maciej
Krzos Aleksandra</t>
  </si>
  <si>
    <t>Pęcherczyk Rafał
Osojca Mateusz</t>
  </si>
  <si>
    <t>Petela Marcin
Rabiko Marta</t>
  </si>
  <si>
    <t>Buczkowski Piotr</t>
  </si>
  <si>
    <t>Sułkowski Michał
Gibała Krzysztof</t>
  </si>
  <si>
    <t>Błażków Monika
Pawlukanis Martyna</t>
  </si>
  <si>
    <t>Mazan Bartłomiej
Haptar Artur</t>
  </si>
  <si>
    <t>Sulików</t>
  </si>
  <si>
    <t>Figol Jakub
Puciński Paweł</t>
  </si>
  <si>
    <t>Starzyńska Karolina
Czajka Ewa</t>
  </si>
  <si>
    <t>Stachowska Patrycja
Matyjasik Patrycja</t>
  </si>
  <si>
    <t>Białek Przemysław
Lewicki Paweł
Westuliński Mateusz</t>
  </si>
  <si>
    <t>Korwa Magdalena
Górska Parycja</t>
  </si>
  <si>
    <t>Lasota Ola
Zdzitowiecka Magdalena</t>
  </si>
  <si>
    <t>Kowalski Rafał
Woźniak Emilia
Rink Mikołaj</t>
  </si>
  <si>
    <t>SP Radogoszcz</t>
  </si>
  <si>
    <t>Moczydlak Dawid
Bednarz Kacper</t>
  </si>
  <si>
    <t>Woźniak Barbara
Oleksy Agata
Maszewski Filip</t>
  </si>
  <si>
    <t>Niechwiej Patrycja
Fret Anita</t>
  </si>
  <si>
    <t>MKKT Bogatynia(Opolno)</t>
  </si>
  <si>
    <t>Sadowska Agata
Lipowicz Młgorzata</t>
  </si>
  <si>
    <t>MKKT Bogatynia(SP1)</t>
  </si>
  <si>
    <t>Piłat Jan
Barszczewski Artur</t>
  </si>
  <si>
    <t>Wołczek Luiza
Stodolska Patrycja</t>
  </si>
  <si>
    <t>Szczyglewska Natalia
Walińska Katarzyna</t>
  </si>
  <si>
    <t>Nowińska Roksana
Kondyjewska Monika</t>
  </si>
  <si>
    <t>Dąbruś Weronika
Walkowiak Kamila
Łatak Karolina</t>
  </si>
  <si>
    <t>Hawrył Katarzyna
Piłat Michał</t>
  </si>
  <si>
    <t>Szczerbińska Aurelia
Gwóźdź Katarzyna</t>
  </si>
  <si>
    <t>Hołubowicz Magdalena
Tomaszewska Paulina</t>
  </si>
  <si>
    <t>Wesołowski Krzysztof
Niziurski Mateusz</t>
  </si>
  <si>
    <t>Wekłyk Jacek
Jagodziński Łukasz</t>
  </si>
  <si>
    <t>Filipiak Łukasz
Jastrabowicz Filip</t>
  </si>
  <si>
    <t>Mamorski Grzegorz
Mamorska Katarzyna</t>
  </si>
  <si>
    <t>Niziurska Ewelina
Jastrabowicz Karol</t>
  </si>
  <si>
    <t>Rogowska Agata
Zielińska Oliwia</t>
  </si>
  <si>
    <t>Piżuk Paweł
Leszczyński Kacper</t>
  </si>
  <si>
    <t>Leszczyński Dawid</t>
  </si>
  <si>
    <t>Szuda Adriana
Turowska Monika</t>
  </si>
  <si>
    <t>Kołomyjski Arkadiusz
Lipiński Damian</t>
  </si>
  <si>
    <t>Miaśkiewicz Ola
Marciniuk Marta
Grzelak Angelika</t>
  </si>
  <si>
    <t>"Orientop" Wrocław</t>
  </si>
  <si>
    <t>Woda Magdalena
Hajkowska Klaudia</t>
  </si>
  <si>
    <t>abs</t>
  </si>
  <si>
    <t>Śliwka Paweł
Kaczmarczyk Przemysław</t>
  </si>
  <si>
    <t>Byjos Paulina
Maślak Agnieszka</t>
  </si>
  <si>
    <t>I LO Jelenia Gora</t>
  </si>
  <si>
    <t>Lucima Mariusz
Lucima Janusz</t>
  </si>
  <si>
    <t>PTTK Strzelin</t>
  </si>
  <si>
    <t>Mazur Krzysztof</t>
  </si>
  <si>
    <t>Patronik Paweł
Bartosiewicz Krzysztof</t>
  </si>
  <si>
    <t>Ślusarek Alina 
Dubowik Ignacy</t>
  </si>
  <si>
    <t>Słomski Piotr 
Przemyk Maciej</t>
  </si>
  <si>
    <t>Skiba Kasia
Domaszewicz Przemek</t>
  </si>
  <si>
    <t>Wieszaczewski Jacek</t>
  </si>
  <si>
    <t>Sławiński Tadeusz 
Zapotoczny Arkadiusz</t>
  </si>
  <si>
    <t>PTSM Lubań</t>
  </si>
  <si>
    <t>Miaśkiewicz Krzysztof
Choniawko Sylwia</t>
  </si>
  <si>
    <t>dsk</t>
  </si>
  <si>
    <t>Misiewicz Marcin
Wąsowski Bartłomiej</t>
  </si>
  <si>
    <t>Mazan Bartłomiej
Haptan Arur</t>
  </si>
  <si>
    <t>Maślak Agnieszka
Byjoś Paulina</t>
  </si>
  <si>
    <t>Dobrucki Konrad
Pęcherczyk Artur</t>
  </si>
  <si>
    <t>Osojca Maeusz
Pęcherczyk Artur</t>
  </si>
  <si>
    <t>Szklarek Anna
Sopyra Kacper</t>
  </si>
  <si>
    <t>Buczkowski Pior</t>
  </si>
  <si>
    <t>Lucima Krzysztof
Tadeusz Sadowki</t>
  </si>
  <si>
    <t>Szczerepa Maciej
Marecki Krzysztof</t>
  </si>
  <si>
    <t>Sudomlak Krzysztof</t>
  </si>
  <si>
    <t>Rink Waldemar</t>
  </si>
  <si>
    <t>Sadowski Jacek</t>
  </si>
  <si>
    <t>MKKT Bogatynia (SP1)</t>
  </si>
  <si>
    <t>Marczyk Monika</t>
  </si>
  <si>
    <t>Etap III kat. TS/TJ/TN (nocny) „Zagubiony Wagarowicz” Autor: Damian Krajniak</t>
  </si>
  <si>
    <t>Etap I kat. TN (nocny) „Nocny korytarz” Autor: Damian Krajniak</t>
  </si>
  <si>
    <t>Sędziowanie: Bayer Włodzimierz, Tadeusz Łozowski, Barbara Patlewicz, Bożena Matuszewska</t>
  </si>
  <si>
    <t>Wycieczka krajoznawcza: Bożena Matuszewska (przewodnik sudecki)</t>
  </si>
  <si>
    <t>Sekretariat: Barbara Patlewicz</t>
  </si>
  <si>
    <t>PTTK Strzelin
ZSO Kowary</t>
  </si>
  <si>
    <t>InO-TOP Zgorzelec (SP5)</t>
  </si>
  <si>
    <t>"Wiking" Szczecin</t>
  </si>
  <si>
    <t>W trakcie zawodów obowiązywała tylko klasyfikacja zespołowa - suma pkt. przeliczeniowych
zdobytych przez zespół w 3 (2) etapach. Dodatkowo z odrębną klasyfikacją przeprowadzono
etap nocny dla uczestników z kategorii TM i TD określony jako kategoria TN. W ramach jubileuszu
10-cio lecia "Pucharu Wagarowicza" opracowano klasyfikacje - ranking 10-cio lecia, na którą 
składała się suma punktów przeliczeniowych zdobytych we wszystkich edycjach Pucharu.</t>
  </si>
  <si>
    <r>
      <t xml:space="preserve">7.  UCZESTNICTWO: </t>
    </r>
    <r>
      <rPr>
        <sz val="12"/>
        <rFont val="Times New Roman"/>
        <family val="1"/>
      </rPr>
      <t>do zawodów zgłosiło udział 184 uczestników. Wystartowało: 
9 zawodników w kat. TS, 11 zawodników w kat. TJ, 62 zawodników w kat. TM, 
66 w kat. TD, 4 w kat. TP oraz 17 w kat. TN. Razem wystartowało 169 zawodników.</t>
    </r>
  </si>
  <si>
    <r>
      <t xml:space="preserve">8.  WARUNKI ATMOSFERYCZNE: </t>
    </r>
    <r>
      <rPr>
        <sz val="12"/>
        <rFont val="Times New Roman"/>
        <family val="1"/>
      </rPr>
      <t>zawody odbyły się w trudnych warunkach, przy silnym 
wiatrze i przelotnych opadach deszczu.</t>
    </r>
  </si>
  <si>
    <t>Na imprezie wybrano Komisję Odwoławczą w składzie Tadeusz Sławiński, Mariusz Lucima oraz 
Janusz Lucima. W trakcie zawodów nie zgłoszono protestów.</t>
  </si>
  <si>
    <t xml:space="preserve">                       SĘDZIA GŁÓWNY</t>
  </si>
  <si>
    <t xml:space="preserve">                               Marek Wąsowski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</si>
</sst>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>
      <alignment horizontal="centerContinuous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2" fontId="4" fillId="3" borderId="1" xfId="0" applyNumberFormat="1" applyFont="1" applyFill="1" applyBorder="1" applyAlignment="1">
      <alignment horizontal="center" vertical="center" textRotation="90" wrapText="1"/>
    </xf>
    <xf numFmtId="49" fontId="4" fillId="3" borderId="0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Continuous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Continuous" vertical="center" wrapText="1"/>
    </xf>
    <xf numFmtId="2" fontId="1" fillId="0" borderId="1" xfId="0" applyNumberFormat="1" applyFont="1" applyFill="1" applyBorder="1" applyAlignment="1">
      <alignment horizontal="centerContinuous" vertical="center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2" fontId="1" fillId="2" borderId="7" xfId="0" applyNumberFormat="1" applyFont="1" applyFill="1" applyBorder="1" applyAlignment="1">
      <alignment horizontal="centerContinuous" vertical="center" wrapText="1"/>
    </xf>
    <xf numFmtId="2" fontId="1" fillId="2" borderId="8" xfId="0" applyNumberFormat="1" applyFont="1" applyFill="1" applyBorder="1" applyAlignment="1">
      <alignment horizontal="centerContinuous" vertical="center" wrapText="1"/>
    </xf>
    <xf numFmtId="49" fontId="4" fillId="2" borderId="9" xfId="0" applyNumberFormat="1" applyFont="1" applyFill="1" applyBorder="1" applyAlignment="1">
      <alignment horizontal="center" vertical="center" textRotation="90" wrapText="1"/>
    </xf>
    <xf numFmtId="2" fontId="4" fillId="2" borderId="9" xfId="0" applyNumberFormat="1" applyFont="1" applyFill="1" applyBorder="1" applyAlignment="1">
      <alignment horizontal="center" vertical="center" textRotation="90" wrapText="1"/>
    </xf>
    <xf numFmtId="49" fontId="4" fillId="2" borderId="10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2" fontId="4" fillId="2" borderId="1" xfId="0" applyNumberFormat="1" applyFont="1" applyFill="1" applyBorder="1" applyAlignment="1">
      <alignment horizontal="center" vertical="center" textRotation="90" wrapText="1"/>
    </xf>
    <xf numFmtId="49" fontId="4" fillId="2" borderId="11" xfId="0" applyNumberFormat="1" applyFont="1" applyFill="1" applyBorder="1" applyAlignment="1">
      <alignment horizontal="center" vertical="center" textRotation="90" wrapText="1"/>
    </xf>
    <xf numFmtId="2" fontId="4" fillId="2" borderId="11" xfId="0" applyNumberFormat="1" applyFont="1" applyFill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wrapText="1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left" vertical="center" wrapText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49" fontId="4" fillId="2" borderId="13" xfId="0" applyNumberFormat="1" applyFont="1" applyFill="1" applyBorder="1" applyAlignment="1">
      <alignment horizontal="center" vertical="center" textRotation="90" wrapText="1"/>
    </xf>
    <xf numFmtId="0" fontId="0" fillId="2" borderId="14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2" xfId="0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12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J42" sqref="J42"/>
    </sheetView>
  </sheetViews>
  <sheetFormatPr defaultColWidth="9.00390625" defaultRowHeight="12.75"/>
  <cols>
    <col min="9" max="9" width="13.50390625" style="0" customWidth="1"/>
  </cols>
  <sheetData>
    <row r="1" ht="15">
      <c r="A1" s="84" t="s">
        <v>36</v>
      </c>
    </row>
    <row r="2" ht="1.5" customHeight="1">
      <c r="A2" s="87"/>
    </row>
    <row r="3" ht="15">
      <c r="A3" s="84" t="s">
        <v>25</v>
      </c>
    </row>
    <row r="4" ht="2.25" customHeight="1">
      <c r="A4" s="87"/>
    </row>
    <row r="5" ht="15">
      <c r="A5" s="84" t="s">
        <v>26</v>
      </c>
    </row>
    <row r="6" ht="15">
      <c r="A6" s="88" t="s">
        <v>27</v>
      </c>
    </row>
    <row r="7" ht="15">
      <c r="A7" s="88" t="s">
        <v>28</v>
      </c>
    </row>
    <row r="8" ht="15">
      <c r="A8" s="88" t="s">
        <v>29</v>
      </c>
    </row>
    <row r="9" ht="15">
      <c r="A9" s="88" t="s">
        <v>30</v>
      </c>
    </row>
    <row r="10" ht="15">
      <c r="A10" s="88" t="s">
        <v>31</v>
      </c>
    </row>
    <row r="11" ht="15">
      <c r="A11" s="84" t="s">
        <v>37</v>
      </c>
    </row>
    <row r="12" ht="15">
      <c r="A12" s="88" t="s">
        <v>39</v>
      </c>
    </row>
    <row r="13" ht="15">
      <c r="A13" s="88" t="s">
        <v>40</v>
      </c>
    </row>
    <row r="14" ht="15">
      <c r="A14" s="88" t="s">
        <v>38</v>
      </c>
    </row>
    <row r="15" ht="2.25" customHeight="1">
      <c r="A15" s="78"/>
    </row>
    <row r="16" spans="1:9" ht="15">
      <c r="A16" s="84" t="s">
        <v>47</v>
      </c>
      <c r="B16" s="82"/>
      <c r="C16" s="82"/>
      <c r="D16" s="82"/>
      <c r="E16" s="82"/>
      <c r="F16" s="82"/>
      <c r="G16" s="82"/>
      <c r="H16" s="82"/>
      <c r="I16" s="82"/>
    </row>
    <row r="17" spans="1:9" ht="15">
      <c r="A17" s="85" t="s">
        <v>41</v>
      </c>
      <c r="B17" s="86"/>
      <c r="C17" s="86"/>
      <c r="D17" s="86"/>
      <c r="E17" s="86"/>
      <c r="F17" s="86"/>
      <c r="G17" s="86"/>
      <c r="H17" s="86"/>
      <c r="I17" s="86"/>
    </row>
    <row r="18" spans="1:9" ht="15">
      <c r="A18" s="101" t="s">
        <v>48</v>
      </c>
      <c r="B18" s="102"/>
      <c r="C18" s="102"/>
      <c r="D18" s="102"/>
      <c r="E18" s="102"/>
      <c r="F18" s="102"/>
      <c r="G18" s="102"/>
      <c r="H18" s="102"/>
      <c r="I18" s="102"/>
    </row>
    <row r="19" spans="1:9" ht="15">
      <c r="A19" s="85" t="s">
        <v>49</v>
      </c>
      <c r="B19" s="86"/>
      <c r="C19" s="86"/>
      <c r="D19" s="86"/>
      <c r="E19" s="86"/>
      <c r="F19" s="86"/>
      <c r="G19" s="86"/>
      <c r="H19" s="86"/>
      <c r="I19" s="86"/>
    </row>
    <row r="20" spans="1:9" ht="15">
      <c r="A20" s="85" t="s">
        <v>50</v>
      </c>
      <c r="B20" s="86"/>
      <c r="C20" s="86"/>
      <c r="D20" s="86"/>
      <c r="E20" s="86"/>
      <c r="F20" s="86"/>
      <c r="G20" s="86"/>
      <c r="H20" s="86"/>
      <c r="I20" s="86"/>
    </row>
    <row r="21" spans="1:9" ht="15">
      <c r="A21" s="85" t="s">
        <v>51</v>
      </c>
      <c r="B21" s="86"/>
      <c r="C21" s="86"/>
      <c r="D21" s="86"/>
      <c r="E21" s="86"/>
      <c r="F21" s="86"/>
      <c r="G21" s="86"/>
      <c r="H21" s="86"/>
      <c r="I21" s="86"/>
    </row>
    <row r="22" spans="1:9" ht="15">
      <c r="A22" s="101" t="s">
        <v>52</v>
      </c>
      <c r="B22" s="102"/>
      <c r="C22" s="102"/>
      <c r="D22" s="102"/>
      <c r="E22" s="102"/>
      <c r="F22" s="102"/>
      <c r="G22" s="102"/>
      <c r="H22" s="102"/>
      <c r="I22" s="102"/>
    </row>
    <row r="23" spans="1:9" ht="15">
      <c r="A23" s="101" t="s">
        <v>53</v>
      </c>
      <c r="B23" s="102"/>
      <c r="C23" s="102"/>
      <c r="D23" s="102"/>
      <c r="E23" s="102"/>
      <c r="F23" s="102"/>
      <c r="G23" s="102"/>
      <c r="H23" s="102"/>
      <c r="I23" s="102"/>
    </row>
    <row r="24" spans="1:9" ht="15">
      <c r="A24" s="101" t="s">
        <v>159</v>
      </c>
      <c r="B24" s="102"/>
      <c r="C24" s="102"/>
      <c r="D24" s="102"/>
      <c r="E24" s="102"/>
      <c r="F24" s="102"/>
      <c r="G24" s="102"/>
      <c r="H24" s="102"/>
      <c r="I24" s="102"/>
    </row>
    <row r="25" spans="1:9" ht="15">
      <c r="A25" s="101" t="s">
        <v>158</v>
      </c>
      <c r="B25" s="102"/>
      <c r="C25" s="102"/>
      <c r="D25" s="102"/>
      <c r="E25" s="102"/>
      <c r="F25" s="102"/>
      <c r="G25" s="102"/>
      <c r="H25" s="102"/>
      <c r="I25" s="102"/>
    </row>
    <row r="26" ht="3" customHeight="1">
      <c r="A26" s="80"/>
    </row>
    <row r="27" ht="15">
      <c r="A27" s="76" t="s">
        <v>43</v>
      </c>
    </row>
    <row r="28" spans="1:15" ht="78.75" customHeight="1">
      <c r="A28" s="103" t="s">
        <v>166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</row>
    <row r="29" ht="2.25" customHeight="1">
      <c r="A29" s="78"/>
    </row>
    <row r="30" spans="1:15" ht="48" customHeight="1">
      <c r="A30" s="105" t="s">
        <v>167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ht="3" customHeight="1">
      <c r="A31" s="77"/>
    </row>
    <row r="32" spans="1:15" ht="30" customHeight="1">
      <c r="A32" s="105" t="s">
        <v>168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ht="2.25" customHeight="1">
      <c r="A33" s="77"/>
    </row>
    <row r="34" ht="15">
      <c r="A34" s="76" t="s">
        <v>44</v>
      </c>
    </row>
    <row r="35" ht="1.5" customHeight="1">
      <c r="A35" s="81"/>
    </row>
    <row r="36" ht="15">
      <c r="A36" s="76" t="s">
        <v>45</v>
      </c>
    </row>
    <row r="37" ht="15">
      <c r="A37" s="80" t="s">
        <v>32</v>
      </c>
    </row>
    <row r="38" ht="15">
      <c r="A38" s="80" t="s">
        <v>33</v>
      </c>
    </row>
    <row r="39" spans="1:9" ht="31.5" customHeight="1">
      <c r="A39" s="103" t="s">
        <v>42</v>
      </c>
      <c r="B39" s="104"/>
      <c r="C39" s="104"/>
      <c r="D39" s="104"/>
      <c r="E39" s="104"/>
      <c r="F39" s="104"/>
      <c r="G39" s="104"/>
      <c r="H39" s="104"/>
      <c r="I39" s="104"/>
    </row>
    <row r="40" ht="15">
      <c r="A40" s="83" t="s">
        <v>162</v>
      </c>
    </row>
    <row r="41" ht="15">
      <c r="A41" s="83" t="s">
        <v>161</v>
      </c>
    </row>
    <row r="42" ht="15">
      <c r="A42" s="83" t="s">
        <v>160</v>
      </c>
    </row>
    <row r="43" ht="2.25" customHeight="1">
      <c r="A43" s="78"/>
    </row>
    <row r="44" ht="15">
      <c r="A44" s="84" t="s">
        <v>46</v>
      </c>
    </row>
    <row r="45" spans="1:9" ht="31.5" customHeight="1">
      <c r="A45" s="103" t="s">
        <v>169</v>
      </c>
      <c r="B45" s="104"/>
      <c r="C45" s="104"/>
      <c r="D45" s="104"/>
      <c r="E45" s="104"/>
      <c r="F45" s="104"/>
      <c r="G45" s="104"/>
      <c r="H45" s="104"/>
      <c r="I45" s="104"/>
    </row>
    <row r="46" ht="20.25" customHeight="1">
      <c r="A46" s="79"/>
    </row>
    <row r="47" spans="1:6" ht="15">
      <c r="A47" s="79" t="s">
        <v>34</v>
      </c>
      <c r="F47" s="79" t="s">
        <v>170</v>
      </c>
    </row>
    <row r="48" spans="1:14" ht="15">
      <c r="A48" s="79" t="s">
        <v>35</v>
      </c>
      <c r="F48" s="101" t="s">
        <v>171</v>
      </c>
      <c r="G48" s="104"/>
      <c r="H48" s="104"/>
      <c r="I48" s="104"/>
      <c r="J48" s="104"/>
      <c r="K48" s="104"/>
      <c r="L48" s="104"/>
      <c r="M48" s="104"/>
      <c r="N48" s="104"/>
    </row>
  </sheetData>
  <mergeCells count="11">
    <mergeCell ref="F48:N48"/>
    <mergeCell ref="A45:I45"/>
    <mergeCell ref="A39:I39"/>
    <mergeCell ref="A28:O28"/>
    <mergeCell ref="A30:O30"/>
    <mergeCell ref="A32:O32"/>
    <mergeCell ref="A18:I18"/>
    <mergeCell ref="A22:I22"/>
    <mergeCell ref="A23:I23"/>
    <mergeCell ref="A25:I25"/>
    <mergeCell ref="A24:I24"/>
  </mergeCells>
  <printOptions/>
  <pageMargins left="0.75" right="0.75" top="0.76" bottom="1" header="0.5" footer="0.5"/>
  <pageSetup orientation="portrait" paperSize="9" scale="92" r:id="rId1"/>
  <headerFooter alignWithMargins="0">
    <oddHeader>&amp;CPROTOKÓŁ  KOŃCOWY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U9"/>
  <sheetViews>
    <sheetView zoomScaleSheetLayoutView="75" workbookViewId="0" topLeftCell="A1">
      <pane ySplit="2" topLeftCell="BM3" activePane="bottomLeft" state="frozen"/>
      <selection pane="topLeft" activeCell="A1" sqref="A1"/>
      <selection pane="bottomLeft" activeCell="C7" sqref="C7"/>
    </sheetView>
  </sheetViews>
  <sheetFormatPr defaultColWidth="9.00390625" defaultRowHeight="25.5" customHeight="1"/>
  <cols>
    <col min="1" max="1" width="4.125" style="60" customWidth="1"/>
    <col min="2" max="2" width="20.00390625" style="61" customWidth="1"/>
    <col min="3" max="3" width="19.50390625" style="62" customWidth="1"/>
    <col min="4" max="4" width="6.375" style="58" customWidth="1"/>
    <col min="5" max="5" width="8.50390625" style="59" customWidth="1"/>
    <col min="6" max="6" width="3.50390625" style="60" customWidth="1"/>
    <col min="7" max="7" width="5.625" style="58" customWidth="1"/>
    <col min="8" max="8" width="8.375" style="59" customWidth="1"/>
    <col min="9" max="9" width="3.50390625" style="60" customWidth="1"/>
    <col min="10" max="10" width="8.50390625" style="59" customWidth="1"/>
    <col min="11" max="11" width="3.50390625" style="60" customWidth="1"/>
    <col min="12" max="12" width="4.625" style="58" customWidth="1"/>
    <col min="13" max="13" width="8.125" style="59" customWidth="1"/>
    <col min="14" max="14" width="3.50390625" style="60" customWidth="1"/>
    <col min="15" max="15" width="8.875" style="59" customWidth="1"/>
    <col min="16" max="16" width="3.50390625" style="60" customWidth="1"/>
    <col min="17" max="17" width="5.625" style="58" hidden="1" customWidth="1"/>
    <col min="18" max="18" width="8.125" style="59" hidden="1" customWidth="1"/>
    <col min="19" max="19" width="3.375" style="60" hidden="1" customWidth="1"/>
    <col min="20" max="20" width="8.125" style="59" hidden="1" customWidth="1"/>
    <col min="21" max="21" width="9.125" style="60" hidden="1" customWidth="1"/>
    <col min="22" max="16384" width="9.125" style="20" customWidth="1"/>
  </cols>
  <sheetData>
    <row r="1" spans="1:21" s="2" customFormat="1" ht="25.5" customHeight="1">
      <c r="A1" s="106" t="s">
        <v>0</v>
      </c>
      <c r="B1" s="108" t="s">
        <v>19</v>
      </c>
      <c r="C1" s="108" t="s">
        <v>22</v>
      </c>
      <c r="D1" s="39" t="s">
        <v>9</v>
      </c>
      <c r="E1" s="39"/>
      <c r="F1" s="39"/>
      <c r="G1" s="39" t="s">
        <v>10</v>
      </c>
      <c r="H1" s="39"/>
      <c r="I1" s="39"/>
      <c r="J1" s="39" t="s">
        <v>14</v>
      </c>
      <c r="K1" s="39"/>
      <c r="L1" s="39" t="s">
        <v>12</v>
      </c>
      <c r="M1" s="39"/>
      <c r="N1" s="39"/>
      <c r="O1" s="39" t="s">
        <v>15</v>
      </c>
      <c r="P1" s="40"/>
      <c r="Q1" s="30" t="s">
        <v>11</v>
      </c>
      <c r="R1" s="31"/>
      <c r="S1" s="31"/>
      <c r="T1" s="31" t="s">
        <v>16</v>
      </c>
      <c r="U1" s="31"/>
    </row>
    <row r="2" spans="1:21" s="1" customFormat="1" ht="57.75" customHeight="1" thickBot="1">
      <c r="A2" s="107"/>
      <c r="B2" s="109"/>
      <c r="C2" s="109"/>
      <c r="D2" s="41" t="s">
        <v>17</v>
      </c>
      <c r="E2" s="42" t="s">
        <v>18</v>
      </c>
      <c r="F2" s="41" t="s">
        <v>13</v>
      </c>
      <c r="G2" s="41" t="s">
        <v>17</v>
      </c>
      <c r="H2" s="42" t="s">
        <v>18</v>
      </c>
      <c r="I2" s="41" t="s">
        <v>13</v>
      </c>
      <c r="J2" s="42" t="s">
        <v>18</v>
      </c>
      <c r="K2" s="41" t="s">
        <v>13</v>
      </c>
      <c r="L2" s="41" t="s">
        <v>17</v>
      </c>
      <c r="M2" s="42" t="s">
        <v>18</v>
      </c>
      <c r="N2" s="41" t="s">
        <v>13</v>
      </c>
      <c r="O2" s="42" t="s">
        <v>18</v>
      </c>
      <c r="P2" s="43" t="s">
        <v>13</v>
      </c>
      <c r="Q2" s="32" t="s">
        <v>17</v>
      </c>
      <c r="R2" s="33" t="s">
        <v>18</v>
      </c>
      <c r="S2" s="34" t="s">
        <v>13</v>
      </c>
      <c r="T2" s="33" t="s">
        <v>18</v>
      </c>
      <c r="U2" s="34" t="s">
        <v>13</v>
      </c>
    </row>
    <row r="3" spans="1:21" ht="25.5" customHeight="1">
      <c r="A3" s="19">
        <f>P3</f>
        <v>1</v>
      </c>
      <c r="B3" s="57" t="s">
        <v>139</v>
      </c>
      <c r="C3" s="57" t="s">
        <v>133</v>
      </c>
      <c r="D3" s="17">
        <v>165</v>
      </c>
      <c r="E3" s="18">
        <f>IF(D3&lt;&gt;"",IF(ISNUMBER(D3),MAX(1000/TSE1*(TSE1-D3+MIN(D:D)),0),0),"")</f>
        <v>1000</v>
      </c>
      <c r="F3" s="19">
        <f>IF(E3&lt;&gt;"",RANK(E3,E:E),"")</f>
        <v>1</v>
      </c>
      <c r="G3" s="17">
        <v>72</v>
      </c>
      <c r="H3" s="18">
        <f>IF(G3&lt;&gt;"",IF(ISNUMBER(G3),MAX(1000/TSE2*(TSE2-G3+MIN(G:G)),0),0),"")</f>
        <v>1000</v>
      </c>
      <c r="I3" s="19">
        <f>IF(H3&lt;&gt;"",RANK(H3,H:H),"")</f>
        <v>1</v>
      </c>
      <c r="J3" s="18">
        <f>IF(H3&lt;&gt;"",E3+H3,"")</f>
        <v>2000</v>
      </c>
      <c r="K3" s="19">
        <f>IF(J3&lt;&gt;"",RANK(J3,J:J),"")</f>
        <v>1</v>
      </c>
      <c r="L3" s="29">
        <v>939</v>
      </c>
      <c r="M3" s="18">
        <f>IF(L3&lt;&gt;"",IF(ISNUMBER(L3),MAX(1000/TSE3*(TSE3-L3+MIN(L:L)),0),0),"")</f>
        <v>820.8333333333333</v>
      </c>
      <c r="N3" s="19">
        <f>IF(M3&lt;&gt;"",RANK(M3,M:M),"")</f>
        <v>3</v>
      </c>
      <c r="O3" s="18">
        <f>IF(M3&lt;&gt;"",J3+M3,"")</f>
        <v>2820.833333333333</v>
      </c>
      <c r="P3" s="19">
        <f>IF(O3&lt;&gt;"",RANK(O3,O:O),"")</f>
        <v>1</v>
      </c>
      <c r="Q3" s="17"/>
      <c r="R3" s="18"/>
      <c r="S3" s="19"/>
      <c r="T3" s="18"/>
      <c r="U3" s="19"/>
    </row>
    <row r="4" spans="1:21" ht="25.5" customHeight="1">
      <c r="A4" s="19">
        <f>P4</f>
        <v>2</v>
      </c>
      <c r="B4" s="57" t="s">
        <v>151</v>
      </c>
      <c r="C4" s="57" t="s">
        <v>163</v>
      </c>
      <c r="D4" s="17">
        <v>490</v>
      </c>
      <c r="E4" s="18">
        <f>IF(D4&lt;&gt;"",IF(ISNUMBER(D4),MAX(1000/TSE1*(TSE1-D4+MIN(D:D)),0),0),"")</f>
        <v>638.8888888888889</v>
      </c>
      <c r="F4" s="19">
        <f>IF(E4&lt;&gt;"",RANK(E4,E:E),"")</f>
        <v>3</v>
      </c>
      <c r="G4" s="17">
        <v>450</v>
      </c>
      <c r="H4" s="18">
        <f>IF(G4&lt;&gt;"",IF(ISNUMBER(G4),MAX(1000/TSE2*(TSE2-G4+MIN(G:G)),0),0),"")</f>
        <v>650</v>
      </c>
      <c r="I4" s="19">
        <f>IF(H4&lt;&gt;"",RANK(H4,H:H),"")</f>
        <v>2</v>
      </c>
      <c r="J4" s="18">
        <f>IF(H4&lt;&gt;"",E4+H4,"")</f>
        <v>1288.888888888889</v>
      </c>
      <c r="K4" s="19">
        <f>IF(J4&lt;&gt;"",RANK(J4,J:J),"")</f>
        <v>2</v>
      </c>
      <c r="L4" s="29">
        <v>718</v>
      </c>
      <c r="M4" s="18">
        <f>IF(L4&lt;&gt;"",IF(ISNUMBER(L4),MAX(1000/TSE3*(TSE3-L4+MIN(L:L)),0),0),"")</f>
        <v>974.3055555555555</v>
      </c>
      <c r="N4" s="19">
        <f>IF(M4&lt;&gt;"",RANK(M4,M:M),"")</f>
        <v>2</v>
      </c>
      <c r="O4" s="18">
        <f>IF(M4&lt;&gt;"",J4+M4,"")</f>
        <v>2263.1944444444443</v>
      </c>
      <c r="P4" s="19">
        <f>IF(O4&lt;&gt;"",RANK(O4,O:O),"")</f>
        <v>2</v>
      </c>
      <c r="Q4" s="17"/>
      <c r="R4" s="18">
        <f>IF(Q4&lt;&gt;"",IF(ISNUMBER(Q4),MAX(1000/TSE4*(TSE4-Q4+MIN(Q:Q)),0),0),"")</f>
      </c>
      <c r="S4" s="19">
        <f>IF(R4&lt;&gt;"",RANK(R4,R:R),"")</f>
      </c>
      <c r="T4" s="18">
        <f>IF(R4&lt;&gt;"",O4+R4,"")</f>
      </c>
      <c r="U4" s="19">
        <f>IF(T4&lt;&gt;"",RANK(T4,T:T),"")</f>
      </c>
    </row>
    <row r="5" spans="1:21" ht="25.5" customHeight="1">
      <c r="A5" s="19">
        <f>P5</f>
        <v>3</v>
      </c>
      <c r="B5" s="57" t="s">
        <v>142</v>
      </c>
      <c r="C5" s="57" t="s">
        <v>126</v>
      </c>
      <c r="D5" s="17">
        <v>560</v>
      </c>
      <c r="E5" s="18">
        <f>IF(D5&lt;&gt;"",IF(ISNUMBER(D5),MAX(1000/TSE1*(TSE1-D5+MIN(D:D)),0),0),"")</f>
        <v>561.1111111111111</v>
      </c>
      <c r="F5" s="19">
        <f>IF(E5&lt;&gt;"",RANK(E5,E:E),"")</f>
        <v>4</v>
      </c>
      <c r="G5" s="17">
        <v>665</v>
      </c>
      <c r="H5" s="18">
        <f>IF(G5&lt;&gt;"",IF(ISNUMBER(G5),MAX(1000/TSE2*(TSE2-G5+MIN(G:G)),0),0),"")</f>
        <v>450.9259259259259</v>
      </c>
      <c r="I5" s="19">
        <f>IF(H5&lt;&gt;"",RANK(H5,H:H),"")</f>
        <v>3</v>
      </c>
      <c r="J5" s="18">
        <f>IF(H5&lt;&gt;"",E5+H5,"")</f>
        <v>1012.037037037037</v>
      </c>
      <c r="K5" s="19">
        <f>IF(J5&lt;&gt;"",RANK(J5,J:J),"")</f>
        <v>3</v>
      </c>
      <c r="L5" s="29">
        <v>681</v>
      </c>
      <c r="M5" s="18">
        <f>IF(L5&lt;&gt;"",IF(ISNUMBER(L5),MAX(1000/TSE3*(TSE3-L5+MIN(L:L)),0),0),"")</f>
        <v>1000</v>
      </c>
      <c r="N5" s="19">
        <f>IF(M5&lt;&gt;"",RANK(M5,M:M),"")</f>
        <v>1</v>
      </c>
      <c r="O5" s="18">
        <f>IF(M5&lt;&gt;"",J5+M5,"")</f>
        <v>2012.037037037037</v>
      </c>
      <c r="P5" s="19">
        <f>IF(O5&lt;&gt;"",RANK(O5,O:O),"")</f>
        <v>3</v>
      </c>
      <c r="Q5" s="17"/>
      <c r="R5" s="18">
        <f>IF(Q5&lt;&gt;"",IF(ISNUMBER(Q5),MAX(1000/TSE4*(TSE4-Q5+MIN(Q:Q)),0),0),"")</f>
      </c>
      <c r="S5" s="19">
        <f>IF(R5&lt;&gt;"",RANK(R5,R:R),"")</f>
      </c>
      <c r="T5" s="18">
        <f>IF(R5&lt;&gt;"",O5+R5,"")</f>
      </c>
      <c r="U5" s="19">
        <f>IF(T5&lt;&gt;"",RANK(T5,T:T),"")</f>
      </c>
    </row>
    <row r="6" spans="1:21" ht="25.5" customHeight="1">
      <c r="A6" s="19">
        <f>P6</f>
        <v>4</v>
      </c>
      <c r="B6" s="57" t="s">
        <v>140</v>
      </c>
      <c r="C6" s="57" t="s">
        <v>141</v>
      </c>
      <c r="D6" s="17">
        <v>480</v>
      </c>
      <c r="E6" s="18">
        <f>IF(D6&lt;&gt;"",IF(ISNUMBER(D6),MAX(1000/TSE1*(TSE1-D6+MIN(D:D)),0),0),"")</f>
        <v>650</v>
      </c>
      <c r="F6" s="19">
        <f>IF(E6&lt;&gt;"",RANK(E6,E:E),"")</f>
        <v>2</v>
      </c>
      <c r="G6" s="17">
        <v>860</v>
      </c>
      <c r="H6" s="18">
        <f>IF(G6&lt;&gt;"",IF(ISNUMBER(G6),MAX(1000/TSE2*(TSE2-G6+MIN(G:G)),0),0),"")</f>
        <v>270.3703703703704</v>
      </c>
      <c r="I6" s="19">
        <f>IF(H6&lt;&gt;"",RANK(H6,H:H),"")</f>
        <v>5</v>
      </c>
      <c r="J6" s="18">
        <f>IF(H6&lt;&gt;"",E6+H6,"")</f>
        <v>920.3703703703704</v>
      </c>
      <c r="K6" s="19">
        <f>IF(J6&lt;&gt;"",RANK(J6,J:J),"")</f>
        <v>4</v>
      </c>
      <c r="L6" s="29">
        <v>1220</v>
      </c>
      <c r="M6" s="18">
        <f>IF(L6&lt;&gt;"",IF(ISNUMBER(L6),MAX(1000/TSE3*(TSE3-L6+MIN(L:L)),0),0),"")</f>
        <v>625.6944444444445</v>
      </c>
      <c r="N6" s="19">
        <f>IF(M6&lt;&gt;"",RANK(M6,M:M),"")</f>
        <v>4</v>
      </c>
      <c r="O6" s="18">
        <f>IF(M6&lt;&gt;"",J6+M6,"")</f>
        <v>1546.0648148148148</v>
      </c>
      <c r="P6" s="19">
        <f>IF(O6&lt;&gt;"",RANK(O6,O:O),"")</f>
        <v>4</v>
      </c>
      <c r="Q6" s="17"/>
      <c r="R6" s="18"/>
      <c r="S6" s="19"/>
      <c r="T6" s="18"/>
      <c r="U6" s="19"/>
    </row>
    <row r="7" spans="1:21" ht="25.5" customHeight="1">
      <c r="A7" s="19">
        <f>P7</f>
        <v>5</v>
      </c>
      <c r="B7" s="57" t="s">
        <v>152</v>
      </c>
      <c r="C7" s="57" t="s">
        <v>64</v>
      </c>
      <c r="D7" s="17">
        <v>737</v>
      </c>
      <c r="E7" s="18">
        <f>IF(D7&lt;&gt;"",IF(ISNUMBER(D7),MAX(1000/TSE1*(TSE1-D7+MIN(D:D)),0),0),"")</f>
        <v>364.44444444444446</v>
      </c>
      <c r="F7" s="19">
        <f>IF(E7&lt;&gt;"",RANK(E7,E:E),"")</f>
        <v>5</v>
      </c>
      <c r="G7" s="17">
        <v>780</v>
      </c>
      <c r="H7" s="18">
        <f>IF(G7&lt;&gt;"",IF(ISNUMBER(G7),MAX(1000/TSE2*(TSE2-G7+MIN(G:G)),0),0),"")</f>
        <v>344.44444444444446</v>
      </c>
      <c r="I7" s="19">
        <f>IF(H7&lt;&gt;"",RANK(H7,H:H),"")</f>
        <v>4</v>
      </c>
      <c r="J7" s="18">
        <f>IF(H7&lt;&gt;"",E7+H7,"")</f>
        <v>708.8888888888889</v>
      </c>
      <c r="K7" s="19">
        <f>IF(J7&lt;&gt;"",RANK(J7,J:J),"")</f>
        <v>5</v>
      </c>
      <c r="L7" s="29" t="s">
        <v>128</v>
      </c>
      <c r="M7" s="18">
        <f>IF(L7&lt;&gt;"",IF(ISNUMBER(L7),MAX(1000/TSE3*(TSE3-L7+MIN(L:L)),0),0),"")</f>
        <v>0</v>
      </c>
      <c r="N7" s="19">
        <f>IF(M7&lt;&gt;"",RANK(M7,M:M),"")</f>
        <v>5</v>
      </c>
      <c r="O7" s="18">
        <f>IF(M7&lt;&gt;"",J7+M7,"")</f>
        <v>708.8888888888889</v>
      </c>
      <c r="P7" s="19">
        <f>IF(O7&lt;&gt;"",RANK(O7,O:O),"")</f>
        <v>5</v>
      </c>
      <c r="Q7" s="17"/>
      <c r="R7" s="18"/>
      <c r="S7" s="19"/>
      <c r="T7" s="18"/>
      <c r="U7" s="19"/>
    </row>
    <row r="8" spans="2:21" ht="25.5" customHeight="1">
      <c r="B8" s="62"/>
      <c r="C8" s="58"/>
      <c r="D8" s="59"/>
      <c r="E8" s="60"/>
      <c r="F8" s="58"/>
      <c r="G8" s="59"/>
      <c r="H8" s="60"/>
      <c r="I8" s="59"/>
      <c r="J8" s="60"/>
      <c r="K8" s="58"/>
      <c r="L8" s="59"/>
      <c r="M8" s="60"/>
      <c r="N8" s="59"/>
      <c r="O8" s="60"/>
      <c r="P8" s="58"/>
      <c r="Q8" s="59"/>
      <c r="R8" s="60"/>
      <c r="S8" s="59"/>
      <c r="T8" s="60"/>
      <c r="U8" s="20"/>
    </row>
    <row r="9" spans="2:21" ht="25.5" customHeight="1">
      <c r="B9" s="62"/>
      <c r="C9" s="58"/>
      <c r="D9" s="59"/>
      <c r="E9" s="60"/>
      <c r="F9" s="58"/>
      <c r="G9" s="59"/>
      <c r="H9" s="60"/>
      <c r="I9" s="59"/>
      <c r="J9" s="60"/>
      <c r="K9" s="58"/>
      <c r="L9" s="59"/>
      <c r="M9" s="60"/>
      <c r="N9" s="59"/>
      <c r="O9" s="60"/>
      <c r="P9" s="58"/>
      <c r="Q9" s="59"/>
      <c r="R9" s="60"/>
      <c r="S9" s="59"/>
      <c r="T9" s="60"/>
      <c r="U9" s="20"/>
    </row>
  </sheetData>
  <mergeCells count="3">
    <mergeCell ref="A1:A2"/>
    <mergeCell ref="C1:C2"/>
    <mergeCell ref="B1:B2"/>
  </mergeCells>
  <printOptions gridLines="1" horizontalCentered="1"/>
  <pageMargins left="0.4724409448818898" right="0.4724409448818898" top="0.56" bottom="0.3937007874015748" header="0.35433070866141736" footer="0"/>
  <pageSetup fitToHeight="2" horizontalDpi="300" verticalDpi="300" orientation="landscape" paperSize="9" r:id="rId1"/>
  <headerFooter alignWithMargins="0">
    <oddHeader>&amp;C 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U8"/>
  <sheetViews>
    <sheetView workbookViewId="0" topLeftCell="A1">
      <selection activeCell="J10" sqref="J10"/>
    </sheetView>
  </sheetViews>
  <sheetFormatPr defaultColWidth="9.00390625" defaultRowHeight="25.5" customHeight="1"/>
  <cols>
    <col min="1" max="1" width="4.00390625" style="3" customWidth="1"/>
    <col min="2" max="2" width="20.375" style="8" customWidth="1"/>
    <col min="3" max="3" width="18.50390625" style="7" customWidth="1"/>
    <col min="4" max="4" width="5.50390625" style="4" customWidth="1"/>
    <col min="5" max="5" width="7.50390625" style="5" customWidth="1"/>
    <col min="6" max="6" width="3.50390625" style="3" customWidth="1"/>
    <col min="7" max="7" width="4.875" style="4" customWidth="1"/>
    <col min="8" max="8" width="7.875" style="5" customWidth="1"/>
    <col min="9" max="9" width="3.50390625" style="3" customWidth="1"/>
    <col min="10" max="10" width="7.50390625" style="5" customWidth="1"/>
    <col min="11" max="11" width="3.50390625" style="3" customWidth="1"/>
    <col min="12" max="12" width="5.00390625" style="4" customWidth="1"/>
    <col min="13" max="13" width="7.50390625" style="5" customWidth="1"/>
    <col min="14" max="14" width="3.50390625" style="3" customWidth="1"/>
    <col min="15" max="15" width="8.125" style="5" customWidth="1"/>
    <col min="16" max="16" width="4.50390625" style="3" customWidth="1"/>
    <col min="17" max="17" width="5.625" style="4" hidden="1" customWidth="1"/>
    <col min="18" max="18" width="7.50390625" style="5" hidden="1" customWidth="1"/>
    <col min="19" max="19" width="3.375" style="3" hidden="1" customWidth="1"/>
    <col min="20" max="20" width="8.125" style="5" hidden="1" customWidth="1"/>
    <col min="21" max="21" width="3.375" style="3" hidden="1" customWidth="1"/>
    <col min="22" max="16384" width="9.125" style="6" customWidth="1"/>
  </cols>
  <sheetData>
    <row r="1" spans="1:21" s="25" customFormat="1" ht="12.75" customHeight="1">
      <c r="A1" s="110" t="s">
        <v>0</v>
      </c>
      <c r="B1" s="112" t="s">
        <v>19</v>
      </c>
      <c r="C1" s="112" t="s">
        <v>2</v>
      </c>
      <c r="D1" s="39" t="s">
        <v>9</v>
      </c>
      <c r="E1" s="39"/>
      <c r="F1" s="39"/>
      <c r="G1" s="39" t="s">
        <v>10</v>
      </c>
      <c r="H1" s="39"/>
      <c r="I1" s="39"/>
      <c r="J1" s="39" t="s">
        <v>14</v>
      </c>
      <c r="K1" s="39"/>
      <c r="L1" s="39" t="s">
        <v>12</v>
      </c>
      <c r="M1" s="39"/>
      <c r="N1" s="39"/>
      <c r="O1" s="39" t="s">
        <v>15</v>
      </c>
      <c r="P1" s="40"/>
      <c r="Q1" s="24" t="s">
        <v>11</v>
      </c>
      <c r="R1" s="24"/>
      <c r="S1" s="24"/>
      <c r="T1" s="24" t="s">
        <v>16</v>
      </c>
      <c r="U1" s="24"/>
    </row>
    <row r="2" spans="1:21" s="23" customFormat="1" ht="73.5" customHeight="1" thickBot="1">
      <c r="A2" s="111"/>
      <c r="B2" s="111"/>
      <c r="C2" s="111"/>
      <c r="D2" s="41" t="s">
        <v>17</v>
      </c>
      <c r="E2" s="42" t="s">
        <v>24</v>
      </c>
      <c r="F2" s="41" t="s">
        <v>13</v>
      </c>
      <c r="G2" s="41" t="s">
        <v>17</v>
      </c>
      <c r="H2" s="42" t="s">
        <v>24</v>
      </c>
      <c r="I2" s="41" t="s">
        <v>13</v>
      </c>
      <c r="J2" s="42" t="s">
        <v>24</v>
      </c>
      <c r="K2" s="41" t="s">
        <v>13</v>
      </c>
      <c r="L2" s="41" t="s">
        <v>17</v>
      </c>
      <c r="M2" s="42" t="s">
        <v>24</v>
      </c>
      <c r="N2" s="41" t="s">
        <v>13</v>
      </c>
      <c r="O2" s="42" t="s">
        <v>24</v>
      </c>
      <c r="P2" s="43" t="s">
        <v>13</v>
      </c>
      <c r="Q2" s="21" t="s">
        <v>17</v>
      </c>
      <c r="R2" s="22" t="s">
        <v>18</v>
      </c>
      <c r="S2" s="21" t="s">
        <v>13</v>
      </c>
      <c r="T2" s="22" t="s">
        <v>18</v>
      </c>
      <c r="U2" s="21" t="s">
        <v>13</v>
      </c>
    </row>
    <row r="3" spans="1:21" ht="25.5" customHeight="1">
      <c r="A3" s="13">
        <f aca="true" t="shared" si="0" ref="A3:A8">P3</f>
        <v>1</v>
      </c>
      <c r="B3" s="14" t="s">
        <v>132</v>
      </c>
      <c r="C3" s="14" t="s">
        <v>133</v>
      </c>
      <c r="D3" s="15">
        <v>468</v>
      </c>
      <c r="E3" s="18">
        <f aca="true" t="shared" si="1" ref="E3:E8">IF(D3&lt;&gt;"",IF(ISNUMBER(D3),MAX(1000/TJE1*(TJE1-D3+MIN(D$1:D$65536)),0),0),"")</f>
        <v>566.6666666666667</v>
      </c>
      <c r="F3" s="19">
        <f aca="true" t="shared" si="2" ref="F3:F8">IF(E3&lt;&gt;"",RANK(E3,E$1:E$65536),"")</f>
        <v>2</v>
      </c>
      <c r="G3" s="15">
        <v>363</v>
      </c>
      <c r="H3" s="18">
        <f aca="true" t="shared" si="3" ref="H3:H8">IF(G3&lt;&gt;"",IF(ISNUMBER(G3),MAX(1000/TJE2*(TJE2-G3+MIN(G$1:G$65536)),0),0),"")</f>
        <v>1000</v>
      </c>
      <c r="I3" s="19">
        <f aca="true" t="shared" si="4" ref="I3:I8">IF(H3&lt;&gt;"",RANK(H3,H$1:H$65536),"")</f>
        <v>1</v>
      </c>
      <c r="J3" s="18">
        <f aca="true" t="shared" si="5" ref="J3:J8">IF(H3&lt;&gt;"",E3+H3,"")</f>
        <v>1566.6666666666667</v>
      </c>
      <c r="K3" s="19">
        <f aca="true" t="shared" si="6" ref="K3:K8">IF(J3&lt;&gt;"",RANK(J3,J$1:J$65536),"")</f>
        <v>2</v>
      </c>
      <c r="L3" s="29">
        <v>247</v>
      </c>
      <c r="M3" s="18">
        <f aca="true" t="shared" si="7" ref="M3:M8">IF(L3&lt;&gt;"",IF(ISNUMBER(L3),MAX(1000/TJE3*(TJE3-L3+MIN(L$1:L$65536)),0),0),"")</f>
        <v>1000</v>
      </c>
      <c r="N3" s="19">
        <f aca="true" t="shared" si="8" ref="N3:N8">IF(M3&lt;&gt;"",RANK(M3,M$1:M$65536),"")</f>
        <v>1</v>
      </c>
      <c r="O3" s="18">
        <f aca="true" t="shared" si="9" ref="O3:O8">IF(M3&lt;&gt;"",J3+M3,"")</f>
        <v>2566.666666666667</v>
      </c>
      <c r="P3" s="19">
        <f aca="true" t="shared" si="10" ref="P3:P8">IF(O3&lt;&gt;"",RANK(O3,O$1:O$65536),"")</f>
        <v>1</v>
      </c>
      <c r="Q3" s="15"/>
      <c r="R3" s="16">
        <f aca="true" t="shared" si="11" ref="R3:R8">IF(Q3&lt;&gt;"",IF(ISNUMBER(Q3),MAX(1000/TJE4*(TJE4-Q3+MIN(Q$1:Q$65536)),0),0),"")</f>
      </c>
      <c r="S3" s="13">
        <f aca="true" t="shared" si="12" ref="S3:S8">IF(R3&lt;&gt;"",RANK(R3,R$1:R$65536),"")</f>
      </c>
      <c r="T3" s="16">
        <f aca="true" t="shared" si="13" ref="T3:T8">IF(R3&lt;&gt;"",O3+R3,"")</f>
      </c>
      <c r="U3" s="13">
        <f aca="true" t="shared" si="14" ref="U3:U8">IF(T3&lt;&gt;"",RANK(T3,T$1:T$65536),"")</f>
      </c>
    </row>
    <row r="4" spans="1:21" ht="25.5" customHeight="1">
      <c r="A4" s="13">
        <f t="shared" si="0"/>
        <v>2</v>
      </c>
      <c r="B4" s="14" t="s">
        <v>134</v>
      </c>
      <c r="C4" s="14" t="s">
        <v>62</v>
      </c>
      <c r="D4" s="15">
        <v>39</v>
      </c>
      <c r="E4" s="18">
        <f t="shared" si="1"/>
        <v>1000.0000000000001</v>
      </c>
      <c r="F4" s="19">
        <f t="shared" si="2"/>
        <v>1</v>
      </c>
      <c r="G4" s="15">
        <v>473</v>
      </c>
      <c r="H4" s="18">
        <f t="shared" si="3"/>
        <v>847.2222222222222</v>
      </c>
      <c r="I4" s="19">
        <f t="shared" si="4"/>
        <v>2</v>
      </c>
      <c r="J4" s="18">
        <f t="shared" si="5"/>
        <v>1847.2222222222222</v>
      </c>
      <c r="K4" s="19">
        <f t="shared" si="6"/>
        <v>1</v>
      </c>
      <c r="L4" s="15">
        <v>831</v>
      </c>
      <c r="M4" s="18">
        <f t="shared" si="7"/>
        <v>536.5079365079365</v>
      </c>
      <c r="N4" s="19">
        <f t="shared" si="8"/>
        <v>2</v>
      </c>
      <c r="O4" s="18">
        <f t="shared" si="9"/>
        <v>2383.7301587301586</v>
      </c>
      <c r="P4" s="19">
        <f t="shared" si="10"/>
        <v>2</v>
      </c>
      <c r="Q4" s="15"/>
      <c r="R4" s="16">
        <f t="shared" si="11"/>
      </c>
      <c r="S4" s="13">
        <f t="shared" si="12"/>
      </c>
      <c r="T4" s="16">
        <f t="shared" si="13"/>
      </c>
      <c r="U4" s="13">
        <f t="shared" si="14"/>
      </c>
    </row>
    <row r="5" spans="1:21" ht="25.5" customHeight="1">
      <c r="A5" s="13">
        <f t="shared" si="0"/>
        <v>3</v>
      </c>
      <c r="B5" s="14" t="s">
        <v>136</v>
      </c>
      <c r="C5" s="14" t="s">
        <v>56</v>
      </c>
      <c r="D5" s="15">
        <v>925</v>
      </c>
      <c r="E5" s="18">
        <f t="shared" si="1"/>
        <v>105.05050505050505</v>
      </c>
      <c r="F5" s="19">
        <f t="shared" si="2"/>
        <v>3</v>
      </c>
      <c r="G5" s="15">
        <v>523</v>
      </c>
      <c r="H5" s="18">
        <f t="shared" si="3"/>
        <v>777.7777777777777</v>
      </c>
      <c r="I5" s="19">
        <f t="shared" si="4"/>
        <v>3</v>
      </c>
      <c r="J5" s="18">
        <f t="shared" si="5"/>
        <v>882.8282828282828</v>
      </c>
      <c r="K5" s="19">
        <f t="shared" si="6"/>
        <v>3</v>
      </c>
      <c r="L5" s="29">
        <v>1385</v>
      </c>
      <c r="M5" s="18">
        <f t="shared" si="7"/>
        <v>96.82539682539682</v>
      </c>
      <c r="N5" s="19">
        <f t="shared" si="8"/>
        <v>3</v>
      </c>
      <c r="O5" s="18">
        <f t="shared" si="9"/>
        <v>979.6536796536797</v>
      </c>
      <c r="P5" s="19">
        <f t="shared" si="10"/>
        <v>3</v>
      </c>
      <c r="Q5" s="15"/>
      <c r="R5" s="16">
        <f t="shared" si="11"/>
      </c>
      <c r="S5" s="13">
        <f t="shared" si="12"/>
      </c>
      <c r="T5" s="16">
        <f t="shared" si="13"/>
      </c>
      <c r="U5" s="13">
        <f t="shared" si="14"/>
      </c>
    </row>
    <row r="6" spans="1:21" ht="25.5" customHeight="1">
      <c r="A6" s="13">
        <f t="shared" si="0"/>
        <v>4</v>
      </c>
      <c r="B6" s="14" t="s">
        <v>135</v>
      </c>
      <c r="C6" s="14" t="s">
        <v>131</v>
      </c>
      <c r="D6" s="15">
        <v>1025</v>
      </c>
      <c r="E6" s="18">
        <f t="shared" si="1"/>
        <v>4.040404040404041</v>
      </c>
      <c r="F6" s="19">
        <f t="shared" si="2"/>
        <v>6</v>
      </c>
      <c r="G6" s="15">
        <v>535</v>
      </c>
      <c r="H6" s="18">
        <f t="shared" si="3"/>
        <v>761.1111111111111</v>
      </c>
      <c r="I6" s="19">
        <f t="shared" si="4"/>
        <v>4</v>
      </c>
      <c r="J6" s="18">
        <f t="shared" si="5"/>
        <v>765.1515151515151</v>
      </c>
      <c r="K6" s="19">
        <f t="shared" si="6"/>
        <v>4</v>
      </c>
      <c r="L6" s="15" t="s">
        <v>66</v>
      </c>
      <c r="M6" s="18">
        <f t="shared" si="7"/>
        <v>0</v>
      </c>
      <c r="N6" s="19">
        <f t="shared" si="8"/>
        <v>4</v>
      </c>
      <c r="O6" s="18">
        <f t="shared" si="9"/>
        <v>765.1515151515151</v>
      </c>
      <c r="P6" s="19">
        <f t="shared" si="10"/>
        <v>4</v>
      </c>
      <c r="Q6" s="15"/>
      <c r="R6" s="16">
        <f t="shared" si="11"/>
      </c>
      <c r="S6" s="13">
        <f t="shared" si="12"/>
      </c>
      <c r="T6" s="16">
        <f t="shared" si="13"/>
      </c>
      <c r="U6" s="13">
        <f t="shared" si="14"/>
      </c>
    </row>
    <row r="7" spans="1:21" ht="25.5" customHeight="1">
      <c r="A7" s="13">
        <f t="shared" si="0"/>
        <v>5</v>
      </c>
      <c r="B7" s="28" t="s">
        <v>138</v>
      </c>
      <c r="C7" s="28" t="s">
        <v>56</v>
      </c>
      <c r="D7" s="17">
        <v>930</v>
      </c>
      <c r="E7" s="18">
        <f t="shared" si="1"/>
        <v>100</v>
      </c>
      <c r="F7" s="19">
        <f t="shared" si="2"/>
        <v>4</v>
      </c>
      <c r="G7" s="17" t="s">
        <v>66</v>
      </c>
      <c r="H7" s="18">
        <f t="shared" si="3"/>
        <v>0</v>
      </c>
      <c r="I7" s="19">
        <f t="shared" si="4"/>
        <v>5</v>
      </c>
      <c r="J7" s="18">
        <f t="shared" si="5"/>
        <v>100</v>
      </c>
      <c r="K7" s="19">
        <f t="shared" si="6"/>
        <v>5</v>
      </c>
      <c r="L7" s="29" t="s">
        <v>66</v>
      </c>
      <c r="M7" s="18">
        <f t="shared" si="7"/>
        <v>0</v>
      </c>
      <c r="N7" s="19">
        <f t="shared" si="8"/>
        <v>4</v>
      </c>
      <c r="O7" s="18">
        <f t="shared" si="9"/>
        <v>100</v>
      </c>
      <c r="P7" s="19">
        <f t="shared" si="10"/>
        <v>5</v>
      </c>
      <c r="Q7" s="15"/>
      <c r="R7" s="16">
        <f t="shared" si="11"/>
      </c>
      <c r="S7" s="13">
        <f t="shared" si="12"/>
      </c>
      <c r="T7" s="16">
        <f t="shared" si="13"/>
      </c>
      <c r="U7" s="13">
        <f t="shared" si="14"/>
      </c>
    </row>
    <row r="8" spans="1:21" ht="25.5" customHeight="1">
      <c r="A8" s="13">
        <f t="shared" si="0"/>
        <v>6</v>
      </c>
      <c r="B8" s="28" t="s">
        <v>137</v>
      </c>
      <c r="C8" s="28" t="s">
        <v>131</v>
      </c>
      <c r="D8" s="15">
        <v>954</v>
      </c>
      <c r="E8" s="18">
        <f t="shared" si="1"/>
        <v>75.75757575757576</v>
      </c>
      <c r="F8" s="19">
        <f t="shared" si="2"/>
        <v>5</v>
      </c>
      <c r="G8" s="15" t="s">
        <v>143</v>
      </c>
      <c r="H8" s="18">
        <f t="shared" si="3"/>
        <v>0</v>
      </c>
      <c r="I8" s="19">
        <f t="shared" si="4"/>
        <v>5</v>
      </c>
      <c r="J8" s="18">
        <f t="shared" si="5"/>
        <v>75.75757575757576</v>
      </c>
      <c r="K8" s="19">
        <f t="shared" si="6"/>
        <v>6</v>
      </c>
      <c r="L8" s="29" t="s">
        <v>66</v>
      </c>
      <c r="M8" s="18">
        <f t="shared" si="7"/>
        <v>0</v>
      </c>
      <c r="N8" s="19">
        <f t="shared" si="8"/>
        <v>4</v>
      </c>
      <c r="O8" s="18">
        <f t="shared" si="9"/>
        <v>75.75757575757576</v>
      </c>
      <c r="P8" s="19">
        <f t="shared" si="10"/>
        <v>6</v>
      </c>
      <c r="Q8" s="15"/>
      <c r="R8" s="16">
        <f t="shared" si="11"/>
      </c>
      <c r="S8" s="13">
        <f t="shared" si="12"/>
      </c>
      <c r="T8" s="16">
        <f t="shared" si="13"/>
      </c>
      <c r="U8" s="13">
        <f t="shared" si="14"/>
      </c>
    </row>
  </sheetData>
  <mergeCells count="3">
    <mergeCell ref="A1:A2"/>
    <mergeCell ref="B1:B2"/>
    <mergeCell ref="C1:C2"/>
  </mergeCells>
  <printOptions gridLines="1" horizontalCentered="1"/>
  <pageMargins left="0.4724409448818898" right="0.4724409448818898" top="0.5905511811023623" bottom="0.3937007874015748" header="0.35433070866141736" footer="0"/>
  <pageSetup horizontalDpi="300" verticalDpi="300" orientation="landscape" paperSize="9" r:id="rId1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3.00390625" style="0" customWidth="1"/>
    <col min="3" max="3" width="22.50390625" style="26" customWidth="1"/>
    <col min="4" max="4" width="5.875" style="0" customWidth="1"/>
    <col min="5" max="5" width="7.50390625" style="0" customWidth="1"/>
    <col min="6" max="6" width="3.50390625" style="0" customWidth="1"/>
    <col min="7" max="7" width="5.50390625" style="0" customWidth="1"/>
    <col min="8" max="8" width="7.50390625" style="0" customWidth="1"/>
    <col min="9" max="9" width="3.50390625" style="0" customWidth="1"/>
    <col min="10" max="10" width="7.625" style="0" customWidth="1"/>
    <col min="11" max="11" width="3.50390625" style="0" customWidth="1"/>
  </cols>
  <sheetData>
    <row r="1" spans="1:11" ht="12.75" customHeight="1">
      <c r="A1" s="110" t="s">
        <v>0</v>
      </c>
      <c r="B1" s="112" t="s">
        <v>19</v>
      </c>
      <c r="C1" s="112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7" customFormat="1" ht="51">
      <c r="A2" s="113"/>
      <c r="B2" s="113"/>
      <c r="C2" s="113"/>
      <c r="D2" s="46" t="s">
        <v>17</v>
      </c>
      <c r="E2" s="47" t="s">
        <v>18</v>
      </c>
      <c r="F2" s="46" t="s">
        <v>13</v>
      </c>
      <c r="G2" s="46" t="s">
        <v>17</v>
      </c>
      <c r="H2" s="47" t="s">
        <v>18</v>
      </c>
      <c r="I2" s="46" t="s">
        <v>13</v>
      </c>
      <c r="J2" s="47" t="s">
        <v>18</v>
      </c>
      <c r="K2" s="46" t="s">
        <v>13</v>
      </c>
    </row>
    <row r="3" spans="1:11" ht="25.5" customHeight="1">
      <c r="A3" s="9">
        <f aca="true" t="shared" si="0" ref="A3:A34">K3</f>
        <v>1</v>
      </c>
      <c r="B3" s="50" t="s">
        <v>61</v>
      </c>
      <c r="C3" s="49" t="s">
        <v>62</v>
      </c>
      <c r="D3" s="10">
        <v>129</v>
      </c>
      <c r="E3" s="48">
        <f aca="true" t="shared" si="1" ref="E3:E33">IF(D3&lt;&gt;"",IF(ISNUMBER(D3),MAX(1000/TME1*(TME1-D3+MIN(D$1:D$65536)),0),0),"")</f>
        <v>1000</v>
      </c>
      <c r="F3" s="9">
        <f aca="true" t="shared" si="2" ref="F3:F34">IF(E3&lt;&gt;"",RANK(E3,E$1:E$65536),"")</f>
        <v>1</v>
      </c>
      <c r="G3" s="10">
        <v>18</v>
      </c>
      <c r="H3" s="48">
        <f aca="true" t="shared" si="3" ref="H3:H27">IF(G3&lt;&gt;"",IF(ISNUMBER(G3),MAX(1000/TME2*(TME2-G3+MIN(G$1:G$65536)),0),0),"")</f>
        <v>983.3333333333334</v>
      </c>
      <c r="I3" s="9">
        <f aca="true" t="shared" si="4" ref="I3:I34">IF(H3&lt;&gt;"",RANK(H3,H$1:H$65536),"")</f>
        <v>5</v>
      </c>
      <c r="J3" s="48">
        <f aca="true" t="shared" si="5" ref="J3:J34">IF(H3&lt;&gt;"",E3+H3,"")</f>
        <v>1983.3333333333335</v>
      </c>
      <c r="K3" s="9">
        <f aca="true" t="shared" si="6" ref="K3:K34">IF(J3&lt;&gt;"",RANK(J3,J$1:J$65536),"")</f>
        <v>1</v>
      </c>
    </row>
    <row r="4" spans="1:11" ht="25.5" customHeight="1">
      <c r="A4" s="9">
        <f t="shared" si="0"/>
        <v>2</v>
      </c>
      <c r="B4" s="66" t="s">
        <v>81</v>
      </c>
      <c r="C4" s="49" t="s">
        <v>60</v>
      </c>
      <c r="D4" s="67">
        <v>410</v>
      </c>
      <c r="E4" s="48">
        <f t="shared" si="1"/>
        <v>739.8148148148148</v>
      </c>
      <c r="F4" s="9">
        <f t="shared" si="2"/>
        <v>2</v>
      </c>
      <c r="G4" s="97">
        <v>11</v>
      </c>
      <c r="H4" s="48">
        <f t="shared" si="3"/>
        <v>989.8148148148148</v>
      </c>
      <c r="I4" s="9">
        <f t="shared" si="4"/>
        <v>3</v>
      </c>
      <c r="J4" s="48">
        <f t="shared" si="5"/>
        <v>1729.6296296296296</v>
      </c>
      <c r="K4" s="9">
        <f t="shared" si="6"/>
        <v>2</v>
      </c>
    </row>
    <row r="5" spans="1:11" ht="25.5" customHeight="1">
      <c r="A5" s="9">
        <f t="shared" si="0"/>
        <v>3</v>
      </c>
      <c r="B5" s="66" t="s">
        <v>91</v>
      </c>
      <c r="C5" s="50" t="s">
        <v>165</v>
      </c>
      <c r="D5" s="51">
        <v>475</v>
      </c>
      <c r="E5" s="48">
        <f t="shared" si="1"/>
        <v>679.6296296296297</v>
      </c>
      <c r="F5" s="9">
        <f t="shared" si="2"/>
        <v>8</v>
      </c>
      <c r="G5" s="97">
        <v>0</v>
      </c>
      <c r="H5" s="48">
        <f t="shared" si="3"/>
        <v>1000</v>
      </c>
      <c r="I5" s="9">
        <f t="shared" si="4"/>
        <v>1</v>
      </c>
      <c r="J5" s="48">
        <f t="shared" si="5"/>
        <v>1679.6296296296296</v>
      </c>
      <c r="K5" s="9">
        <f t="shared" si="6"/>
        <v>3</v>
      </c>
    </row>
    <row r="6" spans="1:11" ht="25.5" customHeight="1">
      <c r="A6" s="9">
        <f t="shared" si="0"/>
        <v>4</v>
      </c>
      <c r="B6" s="66" t="s">
        <v>90</v>
      </c>
      <c r="C6" s="49" t="s">
        <v>60</v>
      </c>
      <c r="D6" s="51">
        <v>519</v>
      </c>
      <c r="E6" s="48">
        <f t="shared" si="1"/>
        <v>638.8888888888889</v>
      </c>
      <c r="F6" s="9">
        <f t="shared" si="2"/>
        <v>10</v>
      </c>
      <c r="G6" s="97">
        <v>0</v>
      </c>
      <c r="H6" s="48">
        <f t="shared" si="3"/>
        <v>1000</v>
      </c>
      <c r="I6" s="9">
        <f t="shared" si="4"/>
        <v>1</v>
      </c>
      <c r="J6" s="48">
        <f t="shared" si="5"/>
        <v>1638.888888888889</v>
      </c>
      <c r="K6" s="9">
        <f t="shared" si="6"/>
        <v>4</v>
      </c>
    </row>
    <row r="7" spans="1:11" ht="25.5" customHeight="1">
      <c r="A7" s="9">
        <f t="shared" si="0"/>
        <v>5</v>
      </c>
      <c r="B7" s="66" t="s">
        <v>89</v>
      </c>
      <c r="C7" s="49" t="s">
        <v>68</v>
      </c>
      <c r="D7" s="51">
        <v>435</v>
      </c>
      <c r="E7" s="48">
        <f t="shared" si="1"/>
        <v>716.6666666666666</v>
      </c>
      <c r="F7" s="9">
        <f t="shared" si="2"/>
        <v>3</v>
      </c>
      <c r="G7" s="97">
        <v>136</v>
      </c>
      <c r="H7" s="48">
        <f t="shared" si="3"/>
        <v>874.0740740740741</v>
      </c>
      <c r="I7" s="9">
        <f t="shared" si="4"/>
        <v>6</v>
      </c>
      <c r="J7" s="48">
        <f t="shared" si="5"/>
        <v>1590.7407407407409</v>
      </c>
      <c r="K7" s="9">
        <f t="shared" si="6"/>
        <v>5</v>
      </c>
    </row>
    <row r="8" spans="1:11" ht="25.5" customHeight="1">
      <c r="A8" s="9">
        <f t="shared" si="0"/>
        <v>6</v>
      </c>
      <c r="B8" s="50" t="s">
        <v>72</v>
      </c>
      <c r="C8" s="49" t="s">
        <v>62</v>
      </c>
      <c r="D8" s="10">
        <v>561</v>
      </c>
      <c r="E8" s="48">
        <f t="shared" si="1"/>
        <v>600</v>
      </c>
      <c r="F8" s="9">
        <f t="shared" si="2"/>
        <v>12</v>
      </c>
      <c r="G8" s="10">
        <v>16</v>
      </c>
      <c r="H8" s="48">
        <f t="shared" si="3"/>
        <v>985.1851851851852</v>
      </c>
      <c r="I8" s="9">
        <f t="shared" si="4"/>
        <v>4</v>
      </c>
      <c r="J8" s="48">
        <f t="shared" si="5"/>
        <v>1585.1851851851852</v>
      </c>
      <c r="K8" s="9">
        <f t="shared" si="6"/>
        <v>6</v>
      </c>
    </row>
    <row r="9" spans="1:11" ht="25.5" customHeight="1">
      <c r="A9" s="9">
        <f t="shared" si="0"/>
        <v>7</v>
      </c>
      <c r="B9" s="66" t="s">
        <v>76</v>
      </c>
      <c r="C9" s="89" t="s">
        <v>65</v>
      </c>
      <c r="D9" s="67">
        <v>463</v>
      </c>
      <c r="E9" s="48">
        <f t="shared" si="1"/>
        <v>690.7407407407408</v>
      </c>
      <c r="F9" s="9">
        <f t="shared" si="2"/>
        <v>7</v>
      </c>
      <c r="G9" s="97">
        <v>260</v>
      </c>
      <c r="H9" s="48">
        <f t="shared" si="3"/>
        <v>759.2592592592592</v>
      </c>
      <c r="I9" s="9">
        <f t="shared" si="4"/>
        <v>7</v>
      </c>
      <c r="J9" s="48">
        <f t="shared" si="5"/>
        <v>1450</v>
      </c>
      <c r="K9" s="9">
        <f t="shared" si="6"/>
        <v>7</v>
      </c>
    </row>
    <row r="10" spans="1:11" ht="25.5" customHeight="1">
      <c r="A10" s="9">
        <f t="shared" si="0"/>
        <v>8</v>
      </c>
      <c r="B10" s="68" t="s">
        <v>74</v>
      </c>
      <c r="C10" s="89" t="s">
        <v>65</v>
      </c>
      <c r="D10" s="51">
        <v>451</v>
      </c>
      <c r="E10" s="48">
        <f t="shared" si="1"/>
        <v>701.8518518518518</v>
      </c>
      <c r="F10" s="9">
        <f t="shared" si="2"/>
        <v>4</v>
      </c>
      <c r="G10" s="97">
        <v>273</v>
      </c>
      <c r="H10" s="48">
        <f t="shared" si="3"/>
        <v>747.2222222222222</v>
      </c>
      <c r="I10" s="9">
        <f t="shared" si="4"/>
        <v>8</v>
      </c>
      <c r="J10" s="48">
        <f t="shared" si="5"/>
        <v>1449.074074074074</v>
      </c>
      <c r="K10" s="9">
        <f t="shared" si="6"/>
        <v>8</v>
      </c>
    </row>
    <row r="11" spans="1:11" ht="25.5" customHeight="1">
      <c r="A11" s="9">
        <f t="shared" si="0"/>
        <v>9</v>
      </c>
      <c r="B11" s="66" t="s">
        <v>77</v>
      </c>
      <c r="C11" s="49" t="s">
        <v>60</v>
      </c>
      <c r="D11" s="67">
        <v>512</v>
      </c>
      <c r="E11" s="48">
        <f t="shared" si="1"/>
        <v>645.3703703703703</v>
      </c>
      <c r="F11" s="9">
        <f t="shared" si="2"/>
        <v>9</v>
      </c>
      <c r="G11" s="97">
        <v>464</v>
      </c>
      <c r="H11" s="48">
        <f t="shared" si="3"/>
        <v>570.3703703703703</v>
      </c>
      <c r="I11" s="9">
        <f t="shared" si="4"/>
        <v>12</v>
      </c>
      <c r="J11" s="48">
        <f t="shared" si="5"/>
        <v>1215.7407407407406</v>
      </c>
      <c r="K11" s="9">
        <f t="shared" si="6"/>
        <v>9</v>
      </c>
    </row>
    <row r="12" spans="1:11" ht="25.5" customHeight="1">
      <c r="A12" s="9">
        <f t="shared" si="0"/>
        <v>10</v>
      </c>
      <c r="B12" s="66" t="s">
        <v>82</v>
      </c>
      <c r="C12" s="89" t="s">
        <v>65</v>
      </c>
      <c r="D12" s="51">
        <v>451</v>
      </c>
      <c r="E12" s="48">
        <f t="shared" si="1"/>
        <v>701.8518518518518</v>
      </c>
      <c r="F12" s="9">
        <f t="shared" si="2"/>
        <v>4</v>
      </c>
      <c r="G12" s="97">
        <v>560</v>
      </c>
      <c r="H12" s="48">
        <f t="shared" si="3"/>
        <v>481.48148148148147</v>
      </c>
      <c r="I12" s="9">
        <f t="shared" si="4"/>
        <v>14</v>
      </c>
      <c r="J12" s="48">
        <f t="shared" si="5"/>
        <v>1183.3333333333333</v>
      </c>
      <c r="K12" s="9">
        <f t="shared" si="6"/>
        <v>10</v>
      </c>
    </row>
    <row r="13" spans="1:11" ht="25.5" customHeight="1">
      <c r="A13" s="9">
        <f t="shared" si="0"/>
        <v>11</v>
      </c>
      <c r="B13" s="66" t="s">
        <v>78</v>
      </c>
      <c r="C13" s="49" t="s">
        <v>56</v>
      </c>
      <c r="D13" s="67">
        <v>822</v>
      </c>
      <c r="E13" s="48">
        <f t="shared" si="1"/>
        <v>358.3333333333333</v>
      </c>
      <c r="F13" s="9">
        <f t="shared" si="2"/>
        <v>21</v>
      </c>
      <c r="G13" s="97">
        <v>351</v>
      </c>
      <c r="H13" s="48">
        <f t="shared" si="3"/>
        <v>675</v>
      </c>
      <c r="I13" s="9">
        <f t="shared" si="4"/>
        <v>9</v>
      </c>
      <c r="J13" s="48">
        <f t="shared" si="5"/>
        <v>1033.3333333333333</v>
      </c>
      <c r="K13" s="9">
        <f t="shared" si="6"/>
        <v>11</v>
      </c>
    </row>
    <row r="14" spans="1:11" ht="25.5" customHeight="1">
      <c r="A14" s="9">
        <f t="shared" si="0"/>
        <v>12</v>
      </c>
      <c r="B14" s="66" t="s">
        <v>87</v>
      </c>
      <c r="C14" s="49" t="s">
        <v>58</v>
      </c>
      <c r="D14" s="51">
        <v>527</v>
      </c>
      <c r="E14" s="48">
        <f t="shared" si="1"/>
        <v>631.4814814814815</v>
      </c>
      <c r="F14" s="9">
        <f t="shared" si="2"/>
        <v>11</v>
      </c>
      <c r="G14" s="97">
        <v>660</v>
      </c>
      <c r="H14" s="48">
        <f t="shared" si="3"/>
        <v>388.8888888888889</v>
      </c>
      <c r="I14" s="9">
        <f t="shared" si="4"/>
        <v>17</v>
      </c>
      <c r="J14" s="48">
        <f t="shared" si="5"/>
        <v>1020.3703703703704</v>
      </c>
      <c r="K14" s="9">
        <f t="shared" si="6"/>
        <v>12</v>
      </c>
    </row>
    <row r="15" spans="1:11" ht="25.5" customHeight="1">
      <c r="A15" s="9">
        <f t="shared" si="0"/>
        <v>13</v>
      </c>
      <c r="B15" s="66" t="s">
        <v>86</v>
      </c>
      <c r="C15" s="49" t="s">
        <v>56</v>
      </c>
      <c r="D15" s="92">
        <v>727</v>
      </c>
      <c r="E15" s="48">
        <f t="shared" si="1"/>
        <v>446.2962962962963</v>
      </c>
      <c r="F15" s="9">
        <f t="shared" si="2"/>
        <v>15</v>
      </c>
      <c r="G15" s="97">
        <v>483</v>
      </c>
      <c r="H15" s="48">
        <f t="shared" si="3"/>
        <v>552.7777777777778</v>
      </c>
      <c r="I15" s="9">
        <f t="shared" si="4"/>
        <v>13</v>
      </c>
      <c r="J15" s="48">
        <f t="shared" si="5"/>
        <v>999.0740740740741</v>
      </c>
      <c r="K15" s="9">
        <f t="shared" si="6"/>
        <v>13</v>
      </c>
    </row>
    <row r="16" spans="1:11" ht="25.5" customHeight="1">
      <c r="A16" s="9">
        <f t="shared" si="0"/>
        <v>14</v>
      </c>
      <c r="B16" s="50" t="s">
        <v>69</v>
      </c>
      <c r="C16" s="49" t="s">
        <v>68</v>
      </c>
      <c r="D16" s="10">
        <v>759</v>
      </c>
      <c r="E16" s="48">
        <f t="shared" si="1"/>
        <v>416.6666666666667</v>
      </c>
      <c r="F16" s="9">
        <f t="shared" si="2"/>
        <v>18</v>
      </c>
      <c r="G16" s="10">
        <v>640</v>
      </c>
      <c r="H16" s="48">
        <f t="shared" si="3"/>
        <v>407.4074074074074</v>
      </c>
      <c r="I16" s="9">
        <f t="shared" si="4"/>
        <v>15</v>
      </c>
      <c r="J16" s="48">
        <f t="shared" si="5"/>
        <v>824.0740740740741</v>
      </c>
      <c r="K16" s="9">
        <f t="shared" si="6"/>
        <v>14</v>
      </c>
    </row>
    <row r="17" spans="1:11" ht="25.5" customHeight="1">
      <c r="A17" s="9">
        <f t="shared" si="0"/>
        <v>15</v>
      </c>
      <c r="B17" s="50" t="s">
        <v>55</v>
      </c>
      <c r="C17" s="49" t="s">
        <v>56</v>
      </c>
      <c r="D17" s="10">
        <v>455</v>
      </c>
      <c r="E17" s="48">
        <f t="shared" si="1"/>
        <v>698.1481481481482</v>
      </c>
      <c r="F17" s="9">
        <f t="shared" si="2"/>
        <v>6</v>
      </c>
      <c r="G17" s="10">
        <v>990</v>
      </c>
      <c r="H17" s="48">
        <f t="shared" si="3"/>
        <v>83.33333333333333</v>
      </c>
      <c r="I17" s="9">
        <f t="shared" si="4"/>
        <v>27</v>
      </c>
      <c r="J17" s="48">
        <f t="shared" si="5"/>
        <v>781.4814814814815</v>
      </c>
      <c r="K17" s="9">
        <f t="shared" si="6"/>
        <v>15</v>
      </c>
    </row>
    <row r="18" spans="1:11" ht="25.5" customHeight="1">
      <c r="A18" s="9">
        <f t="shared" si="0"/>
        <v>16</v>
      </c>
      <c r="B18" s="66" t="s">
        <v>79</v>
      </c>
      <c r="C18" s="89" t="s">
        <v>65</v>
      </c>
      <c r="D18" s="67">
        <v>757</v>
      </c>
      <c r="E18" s="48">
        <f t="shared" si="1"/>
        <v>418.51851851851853</v>
      </c>
      <c r="F18" s="9">
        <f t="shared" si="2"/>
        <v>17</v>
      </c>
      <c r="G18" s="97">
        <v>715</v>
      </c>
      <c r="H18" s="48">
        <f t="shared" si="3"/>
        <v>337.962962962963</v>
      </c>
      <c r="I18" s="9">
        <f t="shared" si="4"/>
        <v>21</v>
      </c>
      <c r="J18" s="48">
        <f t="shared" si="5"/>
        <v>756.4814814814815</v>
      </c>
      <c r="K18" s="9">
        <f t="shared" si="6"/>
        <v>16</v>
      </c>
    </row>
    <row r="19" spans="1:11" ht="25.5" customHeight="1">
      <c r="A19" s="9">
        <f t="shared" si="0"/>
        <v>17</v>
      </c>
      <c r="B19" s="50" t="s">
        <v>73</v>
      </c>
      <c r="C19" s="49" t="s">
        <v>68</v>
      </c>
      <c r="D19" s="10">
        <v>840</v>
      </c>
      <c r="E19" s="48">
        <f t="shared" si="1"/>
        <v>341.6666666666667</v>
      </c>
      <c r="F19" s="9">
        <f t="shared" si="2"/>
        <v>23</v>
      </c>
      <c r="G19" s="97">
        <v>672</v>
      </c>
      <c r="H19" s="48">
        <f t="shared" si="3"/>
        <v>377.77777777777777</v>
      </c>
      <c r="I19" s="9">
        <f t="shared" si="4"/>
        <v>18</v>
      </c>
      <c r="J19" s="48">
        <f t="shared" si="5"/>
        <v>719.4444444444445</v>
      </c>
      <c r="K19" s="9">
        <f t="shared" si="6"/>
        <v>17</v>
      </c>
    </row>
    <row r="20" spans="1:11" ht="25.5" customHeight="1">
      <c r="A20" s="9">
        <f t="shared" si="0"/>
        <v>18</v>
      </c>
      <c r="B20" s="50" t="s">
        <v>54</v>
      </c>
      <c r="C20" s="49" t="s">
        <v>68</v>
      </c>
      <c r="D20" s="10">
        <v>726</v>
      </c>
      <c r="E20" s="48">
        <f t="shared" si="1"/>
        <v>447.22222222222223</v>
      </c>
      <c r="F20" s="9">
        <f t="shared" si="2"/>
        <v>14</v>
      </c>
      <c r="G20" s="10">
        <v>800</v>
      </c>
      <c r="H20" s="48">
        <f t="shared" si="3"/>
        <v>259.25925925925924</v>
      </c>
      <c r="I20" s="9">
        <f t="shared" si="4"/>
        <v>23</v>
      </c>
      <c r="J20" s="48">
        <f t="shared" si="5"/>
        <v>706.4814814814815</v>
      </c>
      <c r="K20" s="9">
        <f t="shared" si="6"/>
        <v>18</v>
      </c>
    </row>
    <row r="21" spans="1:11" ht="25.5" customHeight="1">
      <c r="A21" s="9">
        <f t="shared" si="0"/>
        <v>19</v>
      </c>
      <c r="B21" s="50" t="s">
        <v>70</v>
      </c>
      <c r="C21" s="49" t="s">
        <v>56</v>
      </c>
      <c r="D21" s="10">
        <v>835</v>
      </c>
      <c r="E21" s="48">
        <f t="shared" si="1"/>
        <v>346.2962962962963</v>
      </c>
      <c r="F21" s="9">
        <f t="shared" si="2"/>
        <v>22</v>
      </c>
      <c r="G21" s="10">
        <v>705</v>
      </c>
      <c r="H21" s="48">
        <f t="shared" si="3"/>
        <v>347.22222222222223</v>
      </c>
      <c r="I21" s="9">
        <f t="shared" si="4"/>
        <v>20</v>
      </c>
      <c r="J21" s="48">
        <f t="shared" si="5"/>
        <v>693.5185185185185</v>
      </c>
      <c r="K21" s="9">
        <f t="shared" si="6"/>
        <v>19</v>
      </c>
    </row>
    <row r="22" spans="1:11" ht="25.5" customHeight="1">
      <c r="A22" s="9">
        <f t="shared" si="0"/>
        <v>20</v>
      </c>
      <c r="B22" s="66" t="s">
        <v>84</v>
      </c>
      <c r="C22" s="49" t="s">
        <v>56</v>
      </c>
      <c r="D22" s="51" t="s">
        <v>66</v>
      </c>
      <c r="E22" s="48">
        <f t="shared" si="1"/>
        <v>0</v>
      </c>
      <c r="F22" s="9">
        <f t="shared" si="2"/>
        <v>29</v>
      </c>
      <c r="G22" s="97">
        <v>430</v>
      </c>
      <c r="H22" s="48">
        <f t="shared" si="3"/>
        <v>601.8518518518518</v>
      </c>
      <c r="I22" s="9">
        <f t="shared" si="4"/>
        <v>10</v>
      </c>
      <c r="J22" s="48">
        <f t="shared" si="5"/>
        <v>601.8518518518518</v>
      </c>
      <c r="K22" s="9">
        <f t="shared" si="6"/>
        <v>20</v>
      </c>
    </row>
    <row r="23" spans="1:11" s="90" customFormat="1" ht="25.5" customHeight="1">
      <c r="A23" s="9">
        <f t="shared" si="0"/>
        <v>21</v>
      </c>
      <c r="B23" s="64" t="s">
        <v>88</v>
      </c>
      <c r="C23" s="50" t="s">
        <v>56</v>
      </c>
      <c r="D23" s="51" t="s">
        <v>66</v>
      </c>
      <c r="E23" s="48">
        <f t="shared" si="1"/>
        <v>0</v>
      </c>
      <c r="F23" s="9">
        <f t="shared" si="2"/>
        <v>29</v>
      </c>
      <c r="G23" s="97">
        <v>451</v>
      </c>
      <c r="H23" s="48">
        <f t="shared" si="3"/>
        <v>582.4074074074074</v>
      </c>
      <c r="I23" s="9">
        <f t="shared" si="4"/>
        <v>11</v>
      </c>
      <c r="J23" s="48">
        <f t="shared" si="5"/>
        <v>582.4074074074074</v>
      </c>
      <c r="K23" s="9">
        <f t="shared" si="6"/>
        <v>21</v>
      </c>
    </row>
    <row r="24" spans="1:11" ht="25.5" customHeight="1">
      <c r="A24" s="9">
        <f t="shared" si="0"/>
        <v>22</v>
      </c>
      <c r="B24" s="50" t="s">
        <v>130</v>
      </c>
      <c r="C24" s="49" t="s">
        <v>56</v>
      </c>
      <c r="D24" s="10">
        <v>685</v>
      </c>
      <c r="E24" s="48">
        <f t="shared" si="1"/>
        <v>485.18518518518516</v>
      </c>
      <c r="F24" s="9">
        <f t="shared" si="2"/>
        <v>13</v>
      </c>
      <c r="G24" s="10">
        <v>990</v>
      </c>
      <c r="H24" s="48">
        <f t="shared" si="3"/>
        <v>83.33333333333333</v>
      </c>
      <c r="I24" s="9">
        <f t="shared" si="4"/>
        <v>27</v>
      </c>
      <c r="J24" s="48">
        <f t="shared" si="5"/>
        <v>568.5185185185185</v>
      </c>
      <c r="K24" s="9">
        <f t="shared" si="6"/>
        <v>22</v>
      </c>
    </row>
    <row r="25" spans="1:11" ht="25.5" customHeight="1">
      <c r="A25" s="9">
        <f t="shared" si="0"/>
        <v>23</v>
      </c>
      <c r="B25" s="50" t="s">
        <v>71</v>
      </c>
      <c r="C25" s="49" t="s">
        <v>60</v>
      </c>
      <c r="D25" s="10">
        <v>998</v>
      </c>
      <c r="E25" s="48">
        <f t="shared" si="1"/>
        <v>195.37037037037038</v>
      </c>
      <c r="F25" s="9">
        <f t="shared" si="2"/>
        <v>25</v>
      </c>
      <c r="G25" s="10">
        <v>720</v>
      </c>
      <c r="H25" s="48">
        <f t="shared" si="3"/>
        <v>333.3333333333333</v>
      </c>
      <c r="I25" s="9">
        <f t="shared" si="4"/>
        <v>22</v>
      </c>
      <c r="J25" s="48">
        <f t="shared" si="5"/>
        <v>528.7037037037037</v>
      </c>
      <c r="K25" s="9">
        <f t="shared" si="6"/>
        <v>23</v>
      </c>
    </row>
    <row r="26" spans="1:11" ht="25.5" customHeight="1">
      <c r="A26" s="9">
        <f t="shared" si="0"/>
        <v>24</v>
      </c>
      <c r="B26" s="66" t="s">
        <v>83</v>
      </c>
      <c r="C26" s="49" t="s">
        <v>68</v>
      </c>
      <c r="D26" s="67">
        <v>755</v>
      </c>
      <c r="E26" s="48">
        <f t="shared" si="1"/>
        <v>420.3703703703704</v>
      </c>
      <c r="F26" s="9">
        <f t="shared" si="2"/>
        <v>16</v>
      </c>
      <c r="G26" s="97">
        <v>980</v>
      </c>
      <c r="H26" s="48">
        <f t="shared" si="3"/>
        <v>92.5925925925926</v>
      </c>
      <c r="I26" s="9">
        <f t="shared" si="4"/>
        <v>26</v>
      </c>
      <c r="J26" s="48">
        <f t="shared" si="5"/>
        <v>512.9629629629629</v>
      </c>
      <c r="K26" s="9">
        <f t="shared" si="6"/>
        <v>24</v>
      </c>
    </row>
    <row r="27" spans="1:11" ht="25.5" customHeight="1">
      <c r="A27" s="9">
        <f t="shared" si="0"/>
        <v>25</v>
      </c>
      <c r="B27" s="66" t="s">
        <v>129</v>
      </c>
      <c r="C27" s="49" t="s">
        <v>68</v>
      </c>
      <c r="D27" s="67">
        <v>805</v>
      </c>
      <c r="E27" s="48">
        <f t="shared" si="1"/>
        <v>374.0740740740741</v>
      </c>
      <c r="F27" s="9">
        <f t="shared" si="2"/>
        <v>20</v>
      </c>
      <c r="G27" s="97">
        <v>1055</v>
      </c>
      <c r="H27" s="48">
        <f t="shared" si="3"/>
        <v>23.14814814814815</v>
      </c>
      <c r="I27" s="9">
        <f t="shared" si="4"/>
        <v>29</v>
      </c>
      <c r="J27" s="48">
        <f t="shared" si="5"/>
        <v>397.22222222222223</v>
      </c>
      <c r="K27" s="9">
        <f t="shared" si="6"/>
        <v>25</v>
      </c>
    </row>
    <row r="28" spans="1:11" ht="25.5" customHeight="1">
      <c r="A28" s="9">
        <f t="shared" si="0"/>
        <v>26</v>
      </c>
      <c r="B28" s="66" t="s">
        <v>80</v>
      </c>
      <c r="C28" s="49" t="s">
        <v>68</v>
      </c>
      <c r="D28" s="51">
        <v>785</v>
      </c>
      <c r="E28" s="48">
        <f t="shared" si="1"/>
        <v>392.5925925925926</v>
      </c>
      <c r="F28" s="9">
        <f t="shared" si="2"/>
        <v>19</v>
      </c>
      <c r="G28" s="97">
        <v>1105</v>
      </c>
      <c r="H28" s="48">
        <v>1</v>
      </c>
      <c r="I28" s="9">
        <f t="shared" si="4"/>
        <v>31</v>
      </c>
      <c r="J28" s="48">
        <f t="shared" si="5"/>
        <v>393.5925925925926</v>
      </c>
      <c r="K28" s="9">
        <f t="shared" si="6"/>
        <v>26</v>
      </c>
    </row>
    <row r="29" spans="1:11" ht="25.5" customHeight="1">
      <c r="A29" s="9">
        <f t="shared" si="0"/>
        <v>27</v>
      </c>
      <c r="B29" s="66" t="s">
        <v>85</v>
      </c>
      <c r="C29" s="49" t="s">
        <v>58</v>
      </c>
      <c r="D29" s="51" t="s">
        <v>66</v>
      </c>
      <c r="E29" s="48">
        <f t="shared" si="1"/>
        <v>0</v>
      </c>
      <c r="F29" s="9">
        <f t="shared" si="2"/>
        <v>29</v>
      </c>
      <c r="G29" s="97">
        <v>656</v>
      </c>
      <c r="H29" s="48">
        <f>IF(G29&lt;&gt;"",IF(ISNUMBER(G29),MAX(1000/TME2*(TME2-G29+MIN(G:G)),0),0),"")</f>
        <v>392.5925925925926</v>
      </c>
      <c r="I29" s="9">
        <f t="shared" si="4"/>
        <v>16</v>
      </c>
      <c r="J29" s="48">
        <f t="shared" si="5"/>
        <v>392.5925925925926</v>
      </c>
      <c r="K29" s="9">
        <f t="shared" si="6"/>
        <v>27</v>
      </c>
    </row>
    <row r="30" spans="1:11" ht="25.5" customHeight="1">
      <c r="A30" s="9">
        <f t="shared" si="0"/>
        <v>28</v>
      </c>
      <c r="B30" s="66" t="s">
        <v>75</v>
      </c>
      <c r="C30" s="49" t="s">
        <v>60</v>
      </c>
      <c r="D30" s="67">
        <v>1202</v>
      </c>
      <c r="E30" s="48">
        <f t="shared" si="1"/>
        <v>6.481481481481482</v>
      </c>
      <c r="F30" s="9">
        <f t="shared" si="2"/>
        <v>27</v>
      </c>
      <c r="G30" s="97">
        <v>673</v>
      </c>
      <c r="H30" s="48">
        <f>IF(G30&lt;&gt;"",IF(ISNUMBER(G30),MAX(1000/TME2*(TME2-G30+MIN(G:G)),0),0),"")</f>
        <v>376.85185185185185</v>
      </c>
      <c r="I30" s="9">
        <f t="shared" si="4"/>
        <v>19</v>
      </c>
      <c r="J30" s="48">
        <f t="shared" si="5"/>
        <v>383.3333333333333</v>
      </c>
      <c r="K30" s="9">
        <f t="shared" si="6"/>
        <v>28</v>
      </c>
    </row>
    <row r="31" spans="1:11" ht="25.5" customHeight="1">
      <c r="A31" s="9">
        <f t="shared" si="0"/>
        <v>29</v>
      </c>
      <c r="B31" s="50" t="s">
        <v>57</v>
      </c>
      <c r="C31" s="49" t="s">
        <v>58</v>
      </c>
      <c r="D31" s="10">
        <v>855</v>
      </c>
      <c r="E31" s="48">
        <f t="shared" si="1"/>
        <v>327.77777777777777</v>
      </c>
      <c r="F31" s="9">
        <f t="shared" si="2"/>
        <v>24</v>
      </c>
      <c r="G31" s="10">
        <v>1058</v>
      </c>
      <c r="H31" s="48">
        <f>IF(G31&lt;&gt;"",IF(ISNUMBER(G31),MAX(1000/TME2*(TME2-G31+MIN(G:G)),0),0),"")</f>
        <v>20.37037037037037</v>
      </c>
      <c r="I31" s="9">
        <f t="shared" si="4"/>
        <v>30</v>
      </c>
      <c r="J31" s="48">
        <f t="shared" si="5"/>
        <v>348.14814814814815</v>
      </c>
      <c r="K31" s="9">
        <f t="shared" si="6"/>
        <v>29</v>
      </c>
    </row>
    <row r="32" spans="1:11" ht="25.5" customHeight="1">
      <c r="A32" s="9">
        <f t="shared" si="0"/>
        <v>30</v>
      </c>
      <c r="B32" s="50" t="s">
        <v>59</v>
      </c>
      <c r="C32" s="49" t="s">
        <v>60</v>
      </c>
      <c r="D32" s="10">
        <v>1018</v>
      </c>
      <c r="E32" s="48">
        <f t="shared" si="1"/>
        <v>176.85185185185185</v>
      </c>
      <c r="F32" s="9">
        <f t="shared" si="2"/>
        <v>26</v>
      </c>
      <c r="G32" s="10">
        <v>945</v>
      </c>
      <c r="H32" s="48">
        <f>IF(G32&lt;&gt;"",IF(ISNUMBER(G32),MAX(1000/TME2*(TME2-G32+MIN(G:G)),0),0),"")</f>
        <v>125</v>
      </c>
      <c r="I32" s="9">
        <f t="shared" si="4"/>
        <v>25</v>
      </c>
      <c r="J32" s="48">
        <f t="shared" si="5"/>
        <v>301.85185185185185</v>
      </c>
      <c r="K32" s="9">
        <f t="shared" si="6"/>
        <v>30</v>
      </c>
    </row>
    <row r="33" spans="1:11" ht="25.5" customHeight="1">
      <c r="A33" s="9">
        <f t="shared" si="0"/>
        <v>31</v>
      </c>
      <c r="B33" s="50" t="s">
        <v>63</v>
      </c>
      <c r="C33" s="50" t="s">
        <v>65</v>
      </c>
      <c r="D33" s="10" t="s">
        <v>66</v>
      </c>
      <c r="E33" s="48">
        <f t="shared" si="1"/>
        <v>0</v>
      </c>
      <c r="F33" s="9">
        <f t="shared" si="2"/>
        <v>29</v>
      </c>
      <c r="G33" s="10">
        <v>900</v>
      </c>
      <c r="H33" s="48">
        <f>IF(G33&lt;&gt;"",IF(ISNUMBER(G33),MAX(1000/TME2*(TME2-G33+MIN(G:G)),0),0),"")</f>
        <v>166.66666666666666</v>
      </c>
      <c r="I33" s="9">
        <f t="shared" si="4"/>
        <v>24</v>
      </c>
      <c r="J33" s="48">
        <f t="shared" si="5"/>
        <v>166.66666666666666</v>
      </c>
      <c r="K33" s="9">
        <f t="shared" si="6"/>
        <v>31</v>
      </c>
    </row>
    <row r="34" spans="1:11" ht="25.5" customHeight="1">
      <c r="A34" s="9">
        <f t="shared" si="0"/>
        <v>32</v>
      </c>
      <c r="B34" s="50" t="s">
        <v>67</v>
      </c>
      <c r="C34" s="49" t="s">
        <v>68</v>
      </c>
      <c r="D34" s="10">
        <v>1280</v>
      </c>
      <c r="E34" s="48">
        <v>1</v>
      </c>
      <c r="F34" s="9">
        <f t="shared" si="2"/>
        <v>28</v>
      </c>
      <c r="G34" s="10">
        <v>1095</v>
      </c>
      <c r="H34" s="48">
        <v>1</v>
      </c>
      <c r="I34" s="9">
        <f t="shared" si="4"/>
        <v>31</v>
      </c>
      <c r="J34" s="48">
        <f t="shared" si="5"/>
        <v>2</v>
      </c>
      <c r="K34" s="9">
        <f t="shared" si="6"/>
        <v>32</v>
      </c>
    </row>
  </sheetData>
  <mergeCells count="3">
    <mergeCell ref="A1:A2"/>
    <mergeCell ref="B1:B2"/>
    <mergeCell ref="C1:C2"/>
  </mergeCells>
  <printOptions horizontalCentered="1"/>
  <pageMargins left="0.4724409448818898" right="0.4724409448818898" top="0.47" bottom="0.5118110236220472" header="0.26" footer="0.5118110236220472"/>
  <pageSetup fitToHeight="1" fitToWidth="1" horizontalDpi="300" verticalDpi="300" orientation="portrait" paperSize="9" scale="88" r:id="rId1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C14" sqref="C14"/>
    </sheetView>
  </sheetViews>
  <sheetFormatPr defaultColWidth="9.00390625" defaultRowHeight="12.75"/>
  <cols>
    <col min="1" max="1" width="3.00390625" style="0" customWidth="1"/>
    <col min="2" max="2" width="21.50390625" style="0" customWidth="1"/>
    <col min="3" max="3" width="21.875" style="26" customWidth="1"/>
    <col min="4" max="4" width="5.625" style="0" bestFit="1" customWidth="1"/>
    <col min="5" max="5" width="8.50390625" style="0" customWidth="1"/>
    <col min="6" max="6" width="3.50390625" style="0" customWidth="1"/>
    <col min="7" max="7" width="5.50390625" style="0" customWidth="1"/>
    <col min="8" max="8" width="7.625" style="0" customWidth="1"/>
    <col min="9" max="9" width="3.50390625" style="0" customWidth="1"/>
    <col min="10" max="10" width="7.50390625" style="0" customWidth="1"/>
    <col min="11" max="11" width="3.50390625" style="0" customWidth="1"/>
    <col min="12" max="41" width="0" style="0" hidden="1" customWidth="1"/>
  </cols>
  <sheetData>
    <row r="1" spans="1:11" ht="12.75" customHeight="1">
      <c r="A1" s="110" t="s">
        <v>0</v>
      </c>
      <c r="B1" s="112" t="s">
        <v>1</v>
      </c>
      <c r="C1" s="112" t="s">
        <v>2</v>
      </c>
      <c r="D1" s="12" t="s">
        <v>9</v>
      </c>
      <c r="E1" s="12"/>
      <c r="F1" s="12"/>
      <c r="G1" s="12" t="s">
        <v>10</v>
      </c>
      <c r="H1" s="12"/>
      <c r="I1" s="12"/>
      <c r="J1" s="12" t="s">
        <v>14</v>
      </c>
      <c r="K1" s="12"/>
    </row>
    <row r="2" spans="1:11" s="27" customFormat="1" ht="72" customHeight="1">
      <c r="A2" s="111"/>
      <c r="B2" s="111"/>
      <c r="C2" s="111"/>
      <c r="D2" s="44" t="s">
        <v>17</v>
      </c>
      <c r="E2" s="45" t="s">
        <v>18</v>
      </c>
      <c r="F2" s="44" t="s">
        <v>13</v>
      </c>
      <c r="G2" s="44" t="s">
        <v>17</v>
      </c>
      <c r="H2" s="45" t="s">
        <v>18</v>
      </c>
      <c r="I2" s="44" t="s">
        <v>13</v>
      </c>
      <c r="J2" s="45" t="s">
        <v>18</v>
      </c>
      <c r="K2" s="44" t="s">
        <v>13</v>
      </c>
    </row>
    <row r="3" spans="1:11" ht="25.5" customHeight="1">
      <c r="A3" s="95">
        <f aca="true" t="shared" si="0" ref="A3:A33">K3</f>
        <v>1</v>
      </c>
      <c r="B3" s="50" t="s">
        <v>108</v>
      </c>
      <c r="C3" s="50" t="s">
        <v>104</v>
      </c>
      <c r="D3" s="10">
        <v>123</v>
      </c>
      <c r="E3" s="48">
        <f aca="true" t="shared" si="1" ref="E3:E16">IF(D3&lt;&gt;"",IF(ISNUMBER(D3),MAX(1000/TDE1*(TDE1-D3+MIN(D$1:D$65536)),0),0),"")</f>
        <v>874.4444444444445</v>
      </c>
      <c r="F3" s="9">
        <f aca="true" t="shared" si="2" ref="F3:F33">IF(E3&lt;&gt;"",RANK(E3,E$1:E$65536),"")</f>
        <v>2</v>
      </c>
      <c r="G3" s="10">
        <v>148</v>
      </c>
      <c r="H3" s="48">
        <f aca="true" t="shared" si="3" ref="H3:H23">IF(G3&lt;&gt;"",IF(ISNUMBER(G3),MAX(1000/TDE2*(TDE2-G3+MIN(G$1:G$65536)),0),0),"")</f>
        <v>863.8888888888889</v>
      </c>
      <c r="I3" s="9">
        <f aca="true" t="shared" si="4" ref="I3:I33">IF(H3&lt;&gt;"",RANK(H3,H$1:H$65536),"")</f>
        <v>2</v>
      </c>
      <c r="J3" s="48">
        <f aca="true" t="shared" si="5" ref="J3:J33">IF(H3&lt;&gt;"",E3+H3,"")</f>
        <v>1738.3333333333335</v>
      </c>
      <c r="K3" s="9">
        <f aca="true" t="shared" si="6" ref="K3:K33">IF(J3&lt;&gt;"",RANK(J3,J$1:J$65536),"")</f>
        <v>1</v>
      </c>
    </row>
    <row r="4" spans="1:11" ht="26.25">
      <c r="A4" s="95">
        <f t="shared" si="0"/>
        <v>2</v>
      </c>
      <c r="B4" s="66" t="s">
        <v>105</v>
      </c>
      <c r="C4" s="50" t="s">
        <v>106</v>
      </c>
      <c r="D4" s="67">
        <v>302</v>
      </c>
      <c r="E4" s="48">
        <f t="shared" si="1"/>
        <v>675.5555555555555</v>
      </c>
      <c r="F4" s="9">
        <f t="shared" si="2"/>
        <v>8</v>
      </c>
      <c r="G4" s="10">
        <v>50</v>
      </c>
      <c r="H4" s="48">
        <f t="shared" si="3"/>
        <v>1000</v>
      </c>
      <c r="I4" s="9">
        <f t="shared" si="4"/>
        <v>1</v>
      </c>
      <c r="J4" s="48">
        <f t="shared" si="5"/>
        <v>1675.5555555555557</v>
      </c>
      <c r="K4" s="9">
        <f t="shared" si="6"/>
        <v>2</v>
      </c>
    </row>
    <row r="5" spans="1:11" ht="26.25">
      <c r="A5" s="95">
        <f t="shared" si="0"/>
        <v>3</v>
      </c>
      <c r="B5" s="66" t="s">
        <v>119</v>
      </c>
      <c r="C5" s="50" t="s">
        <v>62</v>
      </c>
      <c r="D5" s="67">
        <v>10</v>
      </c>
      <c r="E5" s="48">
        <f t="shared" si="1"/>
        <v>1000</v>
      </c>
      <c r="F5" s="9">
        <f t="shared" si="2"/>
        <v>1</v>
      </c>
      <c r="G5" s="51">
        <v>287</v>
      </c>
      <c r="H5" s="48">
        <f t="shared" si="3"/>
        <v>670.8333333333333</v>
      </c>
      <c r="I5" s="9">
        <f t="shared" si="4"/>
        <v>8</v>
      </c>
      <c r="J5" s="48">
        <f t="shared" si="5"/>
        <v>1670.8333333333333</v>
      </c>
      <c r="K5" s="9">
        <f t="shared" si="6"/>
        <v>3</v>
      </c>
    </row>
    <row r="6" spans="1:11" ht="26.25">
      <c r="A6" s="95">
        <f t="shared" si="0"/>
        <v>4</v>
      </c>
      <c r="B6" s="66" t="s">
        <v>120</v>
      </c>
      <c r="C6" s="50" t="s">
        <v>65</v>
      </c>
      <c r="D6" s="67">
        <v>135</v>
      </c>
      <c r="E6" s="48">
        <f t="shared" si="1"/>
        <v>861.1111111111112</v>
      </c>
      <c r="F6" s="9">
        <f t="shared" si="2"/>
        <v>3</v>
      </c>
      <c r="G6" s="51">
        <v>260</v>
      </c>
      <c r="H6" s="48">
        <f t="shared" si="3"/>
        <v>708.3333333333333</v>
      </c>
      <c r="I6" s="9">
        <f t="shared" si="4"/>
        <v>6</v>
      </c>
      <c r="J6" s="48">
        <f t="shared" si="5"/>
        <v>1569.4444444444443</v>
      </c>
      <c r="K6" s="9">
        <f t="shared" si="6"/>
        <v>4</v>
      </c>
    </row>
    <row r="7" spans="1:11" ht="26.25">
      <c r="A7" s="95">
        <f t="shared" si="0"/>
        <v>5</v>
      </c>
      <c r="B7" s="66" t="s">
        <v>103</v>
      </c>
      <c r="C7" s="50" t="s">
        <v>104</v>
      </c>
      <c r="D7" s="67">
        <v>219</v>
      </c>
      <c r="E7" s="48">
        <f t="shared" si="1"/>
        <v>767.7777777777778</v>
      </c>
      <c r="F7" s="9">
        <f t="shared" si="2"/>
        <v>5</v>
      </c>
      <c r="G7" s="10">
        <v>235</v>
      </c>
      <c r="H7" s="48">
        <f t="shared" si="3"/>
        <v>743.0555555555555</v>
      </c>
      <c r="I7" s="9">
        <f t="shared" si="4"/>
        <v>4</v>
      </c>
      <c r="J7" s="48">
        <f t="shared" si="5"/>
        <v>1510.8333333333335</v>
      </c>
      <c r="K7" s="9">
        <f t="shared" si="6"/>
        <v>5</v>
      </c>
    </row>
    <row r="8" spans="1:11" ht="26.25">
      <c r="A8" s="95">
        <f t="shared" si="0"/>
        <v>6</v>
      </c>
      <c r="B8" s="66" t="s">
        <v>110</v>
      </c>
      <c r="C8" s="50" t="s">
        <v>106</v>
      </c>
      <c r="D8" s="67">
        <v>220</v>
      </c>
      <c r="E8" s="48">
        <f t="shared" si="1"/>
        <v>766.6666666666667</v>
      </c>
      <c r="F8" s="9">
        <f t="shared" si="2"/>
        <v>6</v>
      </c>
      <c r="G8" s="10">
        <v>368</v>
      </c>
      <c r="H8" s="48">
        <f t="shared" si="3"/>
        <v>558.3333333333333</v>
      </c>
      <c r="I8" s="9">
        <f t="shared" si="4"/>
        <v>10</v>
      </c>
      <c r="J8" s="48">
        <f t="shared" si="5"/>
        <v>1325</v>
      </c>
      <c r="K8" s="9">
        <f t="shared" si="6"/>
        <v>6</v>
      </c>
    </row>
    <row r="9" spans="1:11" ht="26.25">
      <c r="A9" s="95">
        <f t="shared" si="0"/>
        <v>7</v>
      </c>
      <c r="B9" s="66" t="s">
        <v>124</v>
      </c>
      <c r="C9" s="50" t="s">
        <v>65</v>
      </c>
      <c r="D9" s="67">
        <v>396</v>
      </c>
      <c r="E9" s="48">
        <f t="shared" si="1"/>
        <v>571.1111111111111</v>
      </c>
      <c r="F9" s="9">
        <f t="shared" si="2"/>
        <v>11</v>
      </c>
      <c r="G9" s="51">
        <v>249</v>
      </c>
      <c r="H9" s="48">
        <f t="shared" si="3"/>
        <v>723.6111111111111</v>
      </c>
      <c r="I9" s="9">
        <f t="shared" si="4"/>
        <v>5</v>
      </c>
      <c r="J9" s="48">
        <f t="shared" si="5"/>
        <v>1294.7222222222222</v>
      </c>
      <c r="K9" s="9">
        <f t="shared" si="6"/>
        <v>7</v>
      </c>
    </row>
    <row r="10" spans="1:11" ht="26.25">
      <c r="A10" s="95">
        <f t="shared" si="0"/>
        <v>8</v>
      </c>
      <c r="B10" s="66" t="s">
        <v>109</v>
      </c>
      <c r="C10" s="50" t="s">
        <v>106</v>
      </c>
      <c r="D10" s="67">
        <v>330</v>
      </c>
      <c r="E10" s="48">
        <f t="shared" si="1"/>
        <v>644.4444444444445</v>
      </c>
      <c r="F10" s="9">
        <f t="shared" si="2"/>
        <v>9</v>
      </c>
      <c r="G10" s="10">
        <v>360</v>
      </c>
      <c r="H10" s="48">
        <f t="shared" si="3"/>
        <v>569.4444444444445</v>
      </c>
      <c r="I10" s="9">
        <f t="shared" si="4"/>
        <v>9</v>
      </c>
      <c r="J10" s="48">
        <f t="shared" si="5"/>
        <v>1213.888888888889</v>
      </c>
      <c r="K10" s="9">
        <f t="shared" si="6"/>
        <v>8</v>
      </c>
    </row>
    <row r="11" spans="1:11" ht="25.5" customHeight="1">
      <c r="A11" s="95">
        <f t="shared" si="0"/>
        <v>9</v>
      </c>
      <c r="B11" s="50" t="s">
        <v>97</v>
      </c>
      <c r="C11" s="49" t="s">
        <v>164</v>
      </c>
      <c r="D11" s="10">
        <v>575</v>
      </c>
      <c r="E11" s="48">
        <f t="shared" si="1"/>
        <v>372.22222222222223</v>
      </c>
      <c r="F11" s="9">
        <f t="shared" si="2"/>
        <v>18</v>
      </c>
      <c r="G11" s="10">
        <v>210</v>
      </c>
      <c r="H11" s="48">
        <f t="shared" si="3"/>
        <v>777.7777777777777</v>
      </c>
      <c r="I11" s="9">
        <f t="shared" si="4"/>
        <v>3</v>
      </c>
      <c r="J11" s="48">
        <f t="shared" si="5"/>
        <v>1150</v>
      </c>
      <c r="K11" s="9">
        <f t="shared" si="6"/>
        <v>9</v>
      </c>
    </row>
    <row r="12" spans="1:11" ht="26.25">
      <c r="A12" s="95">
        <f t="shared" si="0"/>
        <v>10</v>
      </c>
      <c r="B12" s="64" t="s">
        <v>122</v>
      </c>
      <c r="C12" s="50" t="s">
        <v>65</v>
      </c>
      <c r="D12" s="67">
        <v>285</v>
      </c>
      <c r="E12" s="48">
        <f t="shared" si="1"/>
        <v>694.4444444444445</v>
      </c>
      <c r="F12" s="9">
        <f t="shared" si="2"/>
        <v>7</v>
      </c>
      <c r="G12" s="51">
        <v>505</v>
      </c>
      <c r="H12" s="48">
        <f t="shared" si="3"/>
        <v>368.05555555555554</v>
      </c>
      <c r="I12" s="9">
        <f t="shared" si="4"/>
        <v>15</v>
      </c>
      <c r="J12" s="48">
        <f t="shared" si="5"/>
        <v>1062.5</v>
      </c>
      <c r="K12" s="9">
        <f t="shared" si="6"/>
        <v>10</v>
      </c>
    </row>
    <row r="13" spans="1:11" ht="26.25">
      <c r="A13" s="95">
        <f t="shared" si="0"/>
        <v>11</v>
      </c>
      <c r="B13" s="66" t="s">
        <v>121</v>
      </c>
      <c r="C13" s="50" t="s">
        <v>65</v>
      </c>
      <c r="D13" s="67">
        <v>175</v>
      </c>
      <c r="E13" s="48">
        <f t="shared" si="1"/>
        <v>816.6666666666667</v>
      </c>
      <c r="F13" s="9">
        <f t="shared" si="2"/>
        <v>4</v>
      </c>
      <c r="G13" s="51">
        <v>595</v>
      </c>
      <c r="H13" s="48">
        <f t="shared" si="3"/>
        <v>243.05555555555554</v>
      </c>
      <c r="I13" s="9">
        <f t="shared" si="4"/>
        <v>21</v>
      </c>
      <c r="J13" s="48">
        <f t="shared" si="5"/>
        <v>1059.7222222222222</v>
      </c>
      <c r="K13" s="9">
        <f t="shared" si="6"/>
        <v>11</v>
      </c>
    </row>
    <row r="14" spans="1:11" ht="26.25">
      <c r="A14" s="95">
        <f t="shared" si="0"/>
        <v>12</v>
      </c>
      <c r="B14" s="66" t="s">
        <v>123</v>
      </c>
      <c r="C14" s="50" t="s">
        <v>65</v>
      </c>
      <c r="D14" s="67">
        <v>340</v>
      </c>
      <c r="E14" s="48">
        <f t="shared" si="1"/>
        <v>633.3333333333334</v>
      </c>
      <c r="F14" s="9">
        <f t="shared" si="2"/>
        <v>10</v>
      </c>
      <c r="G14" s="51">
        <v>580</v>
      </c>
      <c r="H14" s="48">
        <f t="shared" si="3"/>
        <v>263.88888888888886</v>
      </c>
      <c r="I14" s="9">
        <f t="shared" si="4"/>
        <v>17</v>
      </c>
      <c r="J14" s="48">
        <f t="shared" si="5"/>
        <v>897.2222222222222</v>
      </c>
      <c r="K14" s="9">
        <f t="shared" si="6"/>
        <v>12</v>
      </c>
    </row>
    <row r="15" spans="1:11" ht="25.5" customHeight="1">
      <c r="A15" s="95">
        <f t="shared" si="0"/>
        <v>13</v>
      </c>
      <c r="B15" s="66" t="s">
        <v>98</v>
      </c>
      <c r="C15" s="50" t="s">
        <v>164</v>
      </c>
      <c r="D15" s="67">
        <v>605</v>
      </c>
      <c r="E15" s="48">
        <f t="shared" si="1"/>
        <v>338.8888888888889</v>
      </c>
      <c r="F15" s="9">
        <f t="shared" si="2"/>
        <v>19</v>
      </c>
      <c r="G15" s="10">
        <v>447</v>
      </c>
      <c r="H15" s="48">
        <f t="shared" si="3"/>
        <v>448.6111111111111</v>
      </c>
      <c r="I15" s="9">
        <f t="shared" si="4"/>
        <v>13</v>
      </c>
      <c r="J15" s="48">
        <f t="shared" si="5"/>
        <v>787.5</v>
      </c>
      <c r="K15" s="9">
        <f t="shared" si="6"/>
        <v>13</v>
      </c>
    </row>
    <row r="16" spans="1:11" ht="25.5" customHeight="1">
      <c r="A16" s="95">
        <f t="shared" si="0"/>
        <v>14</v>
      </c>
      <c r="B16" s="50" t="s">
        <v>101</v>
      </c>
      <c r="C16" s="49" t="s">
        <v>100</v>
      </c>
      <c r="D16" s="10">
        <v>405</v>
      </c>
      <c r="E16" s="48">
        <f t="shared" si="1"/>
        <v>561.1111111111111</v>
      </c>
      <c r="F16" s="9">
        <f t="shared" si="2"/>
        <v>12</v>
      </c>
      <c r="G16" s="10">
        <v>665</v>
      </c>
      <c r="H16" s="48">
        <f t="shared" si="3"/>
        <v>145.83333333333331</v>
      </c>
      <c r="I16" s="9">
        <f t="shared" si="4"/>
        <v>24</v>
      </c>
      <c r="J16" s="48">
        <f t="shared" si="5"/>
        <v>706.9444444444443</v>
      </c>
      <c r="K16" s="9">
        <f t="shared" si="6"/>
        <v>14</v>
      </c>
    </row>
    <row r="17" spans="1:11" ht="39">
      <c r="A17" s="95">
        <f t="shared" si="0"/>
        <v>15</v>
      </c>
      <c r="B17" s="66" t="s">
        <v>111</v>
      </c>
      <c r="C17" s="50" t="s">
        <v>106</v>
      </c>
      <c r="D17" s="51">
        <v>949</v>
      </c>
      <c r="E17" s="48">
        <v>1</v>
      </c>
      <c r="F17" s="9">
        <f t="shared" si="2"/>
        <v>28</v>
      </c>
      <c r="G17" s="51">
        <v>265</v>
      </c>
      <c r="H17" s="48">
        <f t="shared" si="3"/>
        <v>701.3888888888889</v>
      </c>
      <c r="I17" s="9">
        <f t="shared" si="4"/>
        <v>7</v>
      </c>
      <c r="J17" s="48">
        <f t="shared" si="5"/>
        <v>702.3888888888889</v>
      </c>
      <c r="K17" s="9">
        <f t="shared" si="6"/>
        <v>15</v>
      </c>
    </row>
    <row r="18" spans="1:11" ht="25.5" customHeight="1">
      <c r="A18" s="95">
        <f t="shared" si="0"/>
        <v>16</v>
      </c>
      <c r="B18" s="50" t="s">
        <v>95</v>
      </c>
      <c r="C18" s="49" t="s">
        <v>92</v>
      </c>
      <c r="D18" s="10">
        <v>705</v>
      </c>
      <c r="E18" s="48">
        <f>IF(D18&lt;&gt;"",IF(ISNUMBER(D18),MAX(1000/TDE1*(TDE1-D18+MIN(D:D)),0),0),"")</f>
        <v>227.7777777777778</v>
      </c>
      <c r="F18" s="9">
        <f t="shared" si="2"/>
        <v>23</v>
      </c>
      <c r="G18" s="10">
        <v>446</v>
      </c>
      <c r="H18" s="48">
        <f t="shared" si="3"/>
        <v>450</v>
      </c>
      <c r="I18" s="9">
        <f t="shared" si="4"/>
        <v>12</v>
      </c>
      <c r="J18" s="48">
        <f t="shared" si="5"/>
        <v>677.7777777777778</v>
      </c>
      <c r="K18" s="9">
        <f t="shared" si="6"/>
        <v>16</v>
      </c>
    </row>
    <row r="19" spans="1:11" ht="26.25">
      <c r="A19" s="95">
        <f t="shared" si="0"/>
        <v>17</v>
      </c>
      <c r="B19" s="66" t="s">
        <v>118</v>
      </c>
      <c r="C19" s="50" t="s">
        <v>62</v>
      </c>
      <c r="D19" s="67">
        <v>539</v>
      </c>
      <c r="E19" s="48">
        <f>IF(D19&lt;&gt;"",IF(ISNUMBER(D19),MAX(1000/TDE1*(TDE1-D19+MIN(D:D)),0),0),"")</f>
        <v>412.22222222222223</v>
      </c>
      <c r="F19" s="9">
        <f t="shared" si="2"/>
        <v>16</v>
      </c>
      <c r="G19" s="51">
        <v>585</v>
      </c>
      <c r="H19" s="48">
        <f t="shared" si="3"/>
        <v>256.94444444444446</v>
      </c>
      <c r="I19" s="9">
        <f t="shared" si="4"/>
        <v>18</v>
      </c>
      <c r="J19" s="48">
        <f t="shared" si="5"/>
        <v>669.1666666666667</v>
      </c>
      <c r="K19" s="9">
        <f t="shared" si="6"/>
        <v>17</v>
      </c>
    </row>
    <row r="20" spans="1:11" ht="26.25">
      <c r="A20" s="95">
        <f t="shared" si="0"/>
        <v>18</v>
      </c>
      <c r="B20" s="96" t="s">
        <v>94</v>
      </c>
      <c r="C20" s="91" t="s">
        <v>92</v>
      </c>
      <c r="D20" s="93">
        <v>543</v>
      </c>
      <c r="E20" s="48">
        <f>IF(D20&lt;&gt;"",IF(ISNUMBER(D20),MAX(1000/TDE1*(TDE1-D20+MIN(D:D)),0),0),"")</f>
        <v>407.77777777777777</v>
      </c>
      <c r="F20" s="9">
        <f t="shared" si="2"/>
        <v>17</v>
      </c>
      <c r="G20" s="94">
        <v>603</v>
      </c>
      <c r="H20" s="48">
        <f t="shared" si="3"/>
        <v>231.94444444444443</v>
      </c>
      <c r="I20" s="9">
        <f t="shared" si="4"/>
        <v>22</v>
      </c>
      <c r="J20" s="48">
        <f t="shared" si="5"/>
        <v>639.7222222222222</v>
      </c>
      <c r="K20" s="9">
        <f t="shared" si="6"/>
        <v>18</v>
      </c>
    </row>
    <row r="21" spans="1:11" ht="38.25" customHeight="1">
      <c r="A21" s="95">
        <f t="shared" si="0"/>
        <v>19</v>
      </c>
      <c r="B21" s="50" t="s">
        <v>99</v>
      </c>
      <c r="C21" s="65" t="s">
        <v>100</v>
      </c>
      <c r="D21" s="10">
        <v>682</v>
      </c>
      <c r="E21" s="48">
        <f>IF(D21&lt;&gt;"",IF(ISNUMBER(D21),MAX(1000/TDE1*(TDE1-D21+MIN(D:D)),0),0),"")</f>
        <v>253.33333333333334</v>
      </c>
      <c r="F21" s="9">
        <f t="shared" si="2"/>
        <v>22</v>
      </c>
      <c r="G21" s="10">
        <v>505</v>
      </c>
      <c r="H21" s="48">
        <f t="shared" si="3"/>
        <v>368.05555555555554</v>
      </c>
      <c r="I21" s="9">
        <f t="shared" si="4"/>
        <v>15</v>
      </c>
      <c r="J21" s="48">
        <f t="shared" si="5"/>
        <v>621.3888888888889</v>
      </c>
      <c r="K21" s="9">
        <f t="shared" si="6"/>
        <v>19</v>
      </c>
    </row>
    <row r="22" spans="1:11" ht="26.25">
      <c r="A22" s="95">
        <f t="shared" si="0"/>
        <v>20</v>
      </c>
      <c r="B22" s="66" t="s">
        <v>116</v>
      </c>
      <c r="C22" s="50" t="s">
        <v>62</v>
      </c>
      <c r="D22" s="67">
        <v>645</v>
      </c>
      <c r="E22" s="48">
        <f>IF(D22&lt;&gt;"",IF(ISNUMBER(D22),MAX(1000/TDE1*(TDE1-D22+MIN(D:D)),0),0),"")</f>
        <v>294.44444444444446</v>
      </c>
      <c r="F22" s="9">
        <f t="shared" si="2"/>
        <v>20</v>
      </c>
      <c r="G22" s="51">
        <v>585</v>
      </c>
      <c r="H22" s="48">
        <f t="shared" si="3"/>
        <v>256.94444444444446</v>
      </c>
      <c r="I22" s="9">
        <f t="shared" si="4"/>
        <v>18</v>
      </c>
      <c r="J22" s="48">
        <f t="shared" si="5"/>
        <v>551.3888888888889</v>
      </c>
      <c r="K22" s="9">
        <f t="shared" si="6"/>
        <v>20</v>
      </c>
    </row>
    <row r="23" spans="1:11" ht="25.5" customHeight="1">
      <c r="A23" s="95">
        <f t="shared" si="0"/>
        <v>21</v>
      </c>
      <c r="B23" s="50" t="s">
        <v>93</v>
      </c>
      <c r="C23" s="49" t="s">
        <v>92</v>
      </c>
      <c r="D23" s="10">
        <v>1012</v>
      </c>
      <c r="E23" s="48">
        <v>1</v>
      </c>
      <c r="F23" s="9">
        <f t="shared" si="2"/>
        <v>28</v>
      </c>
      <c r="G23" s="10">
        <v>390</v>
      </c>
      <c r="H23" s="48">
        <f t="shared" si="3"/>
        <v>527.7777777777777</v>
      </c>
      <c r="I23" s="9">
        <f t="shared" si="4"/>
        <v>11</v>
      </c>
      <c r="J23" s="48">
        <f t="shared" si="5"/>
        <v>528.7777777777777</v>
      </c>
      <c r="K23" s="9">
        <f t="shared" si="6"/>
        <v>21</v>
      </c>
    </row>
    <row r="24" spans="1:11" ht="26.25">
      <c r="A24" s="95">
        <f t="shared" si="0"/>
        <v>22</v>
      </c>
      <c r="B24" s="66" t="s">
        <v>115</v>
      </c>
      <c r="C24" s="50" t="s">
        <v>62</v>
      </c>
      <c r="D24" s="67">
        <v>455</v>
      </c>
      <c r="E24" s="48">
        <f aca="true" t="shared" si="7" ref="E24:E29">IF(D24&lt;&gt;"",IF(ISNUMBER(D24),MAX(1000/TDE1*(TDE1-D24+MIN(D$1:D$65536)),0),0),"")</f>
        <v>505.5555555555556</v>
      </c>
      <c r="F24" s="9">
        <f t="shared" si="2"/>
        <v>13</v>
      </c>
      <c r="G24" s="51">
        <v>840</v>
      </c>
      <c r="H24" s="48">
        <v>1</v>
      </c>
      <c r="I24" s="9">
        <f t="shared" si="4"/>
        <v>26</v>
      </c>
      <c r="J24" s="48">
        <f t="shared" si="5"/>
        <v>506.5555555555556</v>
      </c>
      <c r="K24" s="9">
        <f t="shared" si="6"/>
        <v>22</v>
      </c>
    </row>
    <row r="25" spans="1:11" ht="26.25">
      <c r="A25" s="95">
        <f t="shared" si="0"/>
        <v>23</v>
      </c>
      <c r="B25" s="66" t="s">
        <v>117</v>
      </c>
      <c r="C25" s="50" t="s">
        <v>62</v>
      </c>
      <c r="D25" s="67">
        <v>456</v>
      </c>
      <c r="E25" s="48">
        <f t="shared" si="7"/>
        <v>504.44444444444446</v>
      </c>
      <c r="F25" s="9">
        <f t="shared" si="2"/>
        <v>14</v>
      </c>
      <c r="G25" s="51">
        <v>775</v>
      </c>
      <c r="H25" s="48">
        <v>1</v>
      </c>
      <c r="I25" s="9">
        <f t="shared" si="4"/>
        <v>26</v>
      </c>
      <c r="J25" s="48">
        <f t="shared" si="5"/>
        <v>505.44444444444446</v>
      </c>
      <c r="K25" s="9">
        <f t="shared" si="6"/>
        <v>23</v>
      </c>
    </row>
    <row r="26" spans="1:11" ht="25.5" customHeight="1">
      <c r="A26" s="95">
        <f t="shared" si="0"/>
        <v>24</v>
      </c>
      <c r="B26" s="50" t="s">
        <v>107</v>
      </c>
      <c r="C26" s="50" t="s">
        <v>104</v>
      </c>
      <c r="D26" s="11">
        <v>650</v>
      </c>
      <c r="E26" s="48">
        <f t="shared" si="7"/>
        <v>288.8888888888889</v>
      </c>
      <c r="F26" s="9">
        <f t="shared" si="2"/>
        <v>21</v>
      </c>
      <c r="G26" s="11">
        <v>630</v>
      </c>
      <c r="H26" s="48">
        <f>IF(G26&lt;&gt;"",IF(ISNUMBER(G26),MAX(1000/TDE2*(TDE2-G26+MIN(G:G)),0),0),"")</f>
        <v>194.44444444444443</v>
      </c>
      <c r="I26" s="9">
        <f t="shared" si="4"/>
        <v>23</v>
      </c>
      <c r="J26" s="48">
        <f t="shared" si="5"/>
        <v>483.33333333333337</v>
      </c>
      <c r="K26" s="9">
        <f t="shared" si="6"/>
        <v>24</v>
      </c>
    </row>
    <row r="27" spans="1:11" ht="39">
      <c r="A27" s="95">
        <f t="shared" si="0"/>
        <v>25</v>
      </c>
      <c r="B27" s="69" t="s">
        <v>102</v>
      </c>
      <c r="C27" s="50" t="s">
        <v>100</v>
      </c>
      <c r="D27" s="67">
        <v>493</v>
      </c>
      <c r="E27" s="48">
        <f t="shared" si="7"/>
        <v>463.33333333333337</v>
      </c>
      <c r="F27" s="9">
        <f t="shared" si="2"/>
        <v>15</v>
      </c>
      <c r="G27" s="10" t="s">
        <v>66</v>
      </c>
      <c r="H27" s="48">
        <f>IF(G27&lt;&gt;"",IF(ISNUMBER(G27),MAX(1000/TDE2*(TDE2-G27+MIN(G:G)),0),0),"")</f>
        <v>0</v>
      </c>
      <c r="I27" s="9">
        <f t="shared" si="4"/>
        <v>29</v>
      </c>
      <c r="J27" s="48">
        <f t="shared" si="5"/>
        <v>463.33333333333337</v>
      </c>
      <c r="K27" s="9">
        <f t="shared" si="6"/>
        <v>25</v>
      </c>
    </row>
    <row r="28" spans="1:11" ht="26.25">
      <c r="A28" s="95">
        <f t="shared" si="0"/>
        <v>26</v>
      </c>
      <c r="B28" s="66" t="s">
        <v>113</v>
      </c>
      <c r="C28" s="50" t="s">
        <v>104</v>
      </c>
      <c r="D28" s="67">
        <v>875</v>
      </c>
      <c r="E28" s="48">
        <f t="shared" si="7"/>
        <v>38.88888888888889</v>
      </c>
      <c r="F28" s="9">
        <f t="shared" si="2"/>
        <v>26</v>
      </c>
      <c r="G28" s="51">
        <v>490</v>
      </c>
      <c r="H28" s="48">
        <f>IF(G28&lt;&gt;"",IF(ISNUMBER(G28),MAX(1000/TDE2*(TDE2-G28+MIN(G:G)),0),0),"")</f>
        <v>388.88888888888886</v>
      </c>
      <c r="I28" s="9">
        <f t="shared" si="4"/>
        <v>14</v>
      </c>
      <c r="J28" s="48">
        <f t="shared" si="5"/>
        <v>427.77777777777777</v>
      </c>
      <c r="K28" s="9">
        <f t="shared" si="6"/>
        <v>26</v>
      </c>
    </row>
    <row r="29" spans="1:11" ht="26.25">
      <c r="A29" s="95">
        <f t="shared" si="0"/>
        <v>27</v>
      </c>
      <c r="B29" s="66" t="s">
        <v>114</v>
      </c>
      <c r="C29" s="50" t="s">
        <v>104</v>
      </c>
      <c r="D29" s="67">
        <v>745</v>
      </c>
      <c r="E29" s="48">
        <f t="shared" si="7"/>
        <v>183.33333333333334</v>
      </c>
      <c r="F29" s="9">
        <f t="shared" si="2"/>
        <v>24</v>
      </c>
      <c r="G29" s="51">
        <v>700</v>
      </c>
      <c r="H29" s="48">
        <f>IF(G29&lt;&gt;"",IF(ISNUMBER(G29),MAX(1000/TDE2*(TDE2-G29+MIN(G:G)),0),0),"")</f>
        <v>97.22222222222221</v>
      </c>
      <c r="I29" s="9">
        <f t="shared" si="4"/>
        <v>25</v>
      </c>
      <c r="J29" s="48">
        <f t="shared" si="5"/>
        <v>280.55555555555554</v>
      </c>
      <c r="K29" s="9">
        <f t="shared" si="6"/>
        <v>27</v>
      </c>
    </row>
    <row r="30" spans="1:11" ht="39">
      <c r="A30" s="95">
        <f t="shared" si="0"/>
        <v>28</v>
      </c>
      <c r="B30" s="66" t="s">
        <v>125</v>
      </c>
      <c r="C30" s="50" t="s">
        <v>126</v>
      </c>
      <c r="D30" s="67">
        <v>1205</v>
      </c>
      <c r="E30" s="48">
        <v>1</v>
      </c>
      <c r="F30" s="9">
        <f t="shared" si="2"/>
        <v>28</v>
      </c>
      <c r="G30" s="51">
        <v>588</v>
      </c>
      <c r="H30" s="48">
        <f>IF(G30&lt;&gt;"",IF(ISNUMBER(G30),MAX(1000/TDE2*(TDE2-G30+MIN(G:G)),0),0),"")</f>
        <v>252.77777777777777</v>
      </c>
      <c r="I30" s="9">
        <f t="shared" si="4"/>
        <v>20</v>
      </c>
      <c r="J30" s="48">
        <f t="shared" si="5"/>
        <v>253.77777777777777</v>
      </c>
      <c r="K30" s="9">
        <f t="shared" si="6"/>
        <v>28</v>
      </c>
    </row>
    <row r="31" spans="1:11" ht="26.25">
      <c r="A31" s="95">
        <f t="shared" si="0"/>
        <v>29</v>
      </c>
      <c r="B31" s="50" t="s">
        <v>127</v>
      </c>
      <c r="C31" s="49" t="s">
        <v>92</v>
      </c>
      <c r="D31" s="10">
        <v>790</v>
      </c>
      <c r="E31" s="48">
        <f>IF(D31&lt;&gt;"",IF(ISNUMBER(D31),MAX(1000/TDE1*(TDE1-D31+MIN(D:D)),0),0),"")</f>
        <v>133.33333333333334</v>
      </c>
      <c r="F31" s="9">
        <f t="shared" si="2"/>
        <v>25</v>
      </c>
      <c r="G31" s="10">
        <v>870</v>
      </c>
      <c r="H31" s="48">
        <v>1</v>
      </c>
      <c r="I31" s="9">
        <f t="shared" si="4"/>
        <v>26</v>
      </c>
      <c r="J31" s="48">
        <f t="shared" si="5"/>
        <v>134.33333333333334</v>
      </c>
      <c r="K31" s="9">
        <f t="shared" si="6"/>
        <v>29</v>
      </c>
    </row>
    <row r="32" spans="1:11" ht="39">
      <c r="A32" s="95">
        <f t="shared" si="0"/>
        <v>30</v>
      </c>
      <c r="B32" s="66" t="s">
        <v>96</v>
      </c>
      <c r="C32" s="50" t="s">
        <v>164</v>
      </c>
      <c r="D32" s="67">
        <v>880</v>
      </c>
      <c r="E32" s="48">
        <f>IF(D32&lt;&gt;"",IF(ISNUMBER(D32),MAX(1000/TDE1*(TDE1-D32+MIN(D:D)),0),0),"")</f>
        <v>33.333333333333336</v>
      </c>
      <c r="F32" s="9">
        <f t="shared" si="2"/>
        <v>27</v>
      </c>
      <c r="G32" s="10" t="s">
        <v>66</v>
      </c>
      <c r="H32" s="48">
        <f>IF(G32&lt;&gt;"",IF(ISNUMBER(G32),MAX(1000/TDE2*(TDE2-G32+MIN(G:G)),0),0),"")</f>
        <v>0</v>
      </c>
      <c r="I32" s="9">
        <f t="shared" si="4"/>
        <v>29</v>
      </c>
      <c r="J32" s="48">
        <f t="shared" si="5"/>
        <v>33.333333333333336</v>
      </c>
      <c r="K32" s="9">
        <f t="shared" si="6"/>
        <v>30</v>
      </c>
    </row>
    <row r="33" spans="1:11" ht="26.25">
      <c r="A33" s="95">
        <f t="shared" si="0"/>
        <v>31</v>
      </c>
      <c r="B33" s="66" t="s">
        <v>112</v>
      </c>
      <c r="C33" s="50" t="s">
        <v>104</v>
      </c>
      <c r="D33" s="51" t="s">
        <v>66</v>
      </c>
      <c r="E33" s="48">
        <v>0</v>
      </c>
      <c r="F33" s="9">
        <f t="shared" si="2"/>
        <v>31</v>
      </c>
      <c r="G33" s="51" t="s">
        <v>128</v>
      </c>
      <c r="H33" s="48">
        <f>IF(G33&lt;&gt;"",IF(ISNUMBER(G33),MAX(1000/TDE2*(TDE2-G33+MIN(G:G)),0),0),"")</f>
        <v>0</v>
      </c>
      <c r="I33" s="9">
        <f t="shared" si="4"/>
        <v>29</v>
      </c>
      <c r="J33" s="48">
        <f t="shared" si="5"/>
        <v>0</v>
      </c>
      <c r="K33" s="9">
        <f t="shared" si="6"/>
        <v>31</v>
      </c>
    </row>
    <row r="34" ht="12.75">
      <c r="C34" s="70"/>
    </row>
    <row r="35" ht="12.75">
      <c r="C35" s="70"/>
    </row>
    <row r="36" ht="12.75">
      <c r="C36" s="70"/>
    </row>
    <row r="37" ht="12.75">
      <c r="C37" s="70"/>
    </row>
    <row r="38" ht="12.75">
      <c r="C38" s="70"/>
    </row>
    <row r="39" ht="12.75">
      <c r="C39" s="70"/>
    </row>
  </sheetData>
  <mergeCells count="3">
    <mergeCell ref="A1:A2"/>
    <mergeCell ref="B1:B2"/>
    <mergeCell ref="C1:C2"/>
  </mergeCells>
  <printOptions horizontalCentered="1"/>
  <pageMargins left="0.5511811023622047" right="0.5905511811023623" top="0.5" bottom="0.5118110236220472" header="0.28" footer="0.5118110236220472"/>
  <pageSetup fitToHeight="1" fitToWidth="1" horizontalDpi="300" verticalDpi="300" orientation="portrait" paperSize="9" scale="83" r:id="rId1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5" sqref="C5:C6"/>
    </sheetView>
  </sheetViews>
  <sheetFormatPr defaultColWidth="9.00390625" defaultRowHeight="12.75"/>
  <cols>
    <col min="1" max="1" width="20.375" style="0" customWidth="1"/>
    <col min="2" max="2" width="22.00390625" style="0" customWidth="1"/>
    <col min="3" max="3" width="10.50390625" style="0" customWidth="1"/>
  </cols>
  <sheetData>
    <row r="1" spans="1:3" ht="25.5" customHeight="1">
      <c r="A1" s="112" t="s">
        <v>1</v>
      </c>
      <c r="B1" s="112" t="s">
        <v>2</v>
      </c>
      <c r="C1" s="12" t="s">
        <v>9</v>
      </c>
    </row>
    <row r="2" spans="1:3" ht="32.25">
      <c r="A2" s="111"/>
      <c r="B2" s="111"/>
      <c r="C2" s="44" t="s">
        <v>17</v>
      </c>
    </row>
    <row r="3" spans="1:3" ht="12.75">
      <c r="A3" s="50" t="s">
        <v>153</v>
      </c>
      <c r="B3" s="49" t="s">
        <v>100</v>
      </c>
      <c r="C3" s="10">
        <v>145</v>
      </c>
    </row>
    <row r="4" spans="1:3" ht="12.75">
      <c r="A4" s="14" t="s">
        <v>154</v>
      </c>
      <c r="B4" s="49" t="s">
        <v>100</v>
      </c>
      <c r="C4" s="10">
        <v>145</v>
      </c>
    </row>
    <row r="5" spans="1:3" ht="12.75">
      <c r="A5" s="73" t="s">
        <v>155</v>
      </c>
      <c r="B5" s="73" t="s">
        <v>156</v>
      </c>
      <c r="C5" s="74">
        <v>35</v>
      </c>
    </row>
    <row r="6" spans="1:3" ht="12.75">
      <c r="A6" s="73" t="s">
        <v>157</v>
      </c>
      <c r="B6" s="73" t="s">
        <v>92</v>
      </c>
      <c r="C6" s="74">
        <v>865</v>
      </c>
    </row>
  </sheetData>
  <mergeCells count="2">
    <mergeCell ref="A1:A2"/>
    <mergeCell ref="B1:B2"/>
  </mergeCells>
  <printOptions horizontalCentered="1"/>
  <pageMargins left="0.7874015748031497" right="0.7874015748031497" top="0.71" bottom="0.984251968503937" header="0.5118110236220472" footer="0.5118110236220472"/>
  <pageSetup orientation="portrait" paperSize="9" r:id="rId1"/>
  <headerFooter alignWithMargins="0">
    <oddHeader>&amp;CKATEGORIA  TP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27.875" style="0" customWidth="1"/>
    <col min="3" max="3" width="21.375" style="0" customWidth="1"/>
    <col min="4" max="4" width="10.875" style="0" customWidth="1"/>
  </cols>
  <sheetData>
    <row r="1" spans="1:4" ht="12.75">
      <c r="A1" s="110" t="s">
        <v>0</v>
      </c>
      <c r="B1" s="112" t="s">
        <v>1</v>
      </c>
      <c r="C1" s="112" t="s">
        <v>2</v>
      </c>
      <c r="D1" s="12" t="s">
        <v>9</v>
      </c>
    </row>
    <row r="2" spans="1:4" ht="51" customHeight="1">
      <c r="A2" s="111"/>
      <c r="B2" s="111"/>
      <c r="C2" s="111"/>
      <c r="D2" s="44" t="s">
        <v>17</v>
      </c>
    </row>
    <row r="3" spans="1:4" ht="25.5" customHeight="1">
      <c r="A3" s="9">
        <v>1</v>
      </c>
      <c r="B3" s="50" t="s">
        <v>144</v>
      </c>
      <c r="C3" s="49" t="s">
        <v>62</v>
      </c>
      <c r="D3" s="17">
        <v>25</v>
      </c>
    </row>
    <row r="4" spans="1:4" ht="25.5" customHeight="1">
      <c r="A4" s="9">
        <v>2</v>
      </c>
      <c r="B4" s="50" t="s">
        <v>145</v>
      </c>
      <c r="C4" s="49" t="s">
        <v>165</v>
      </c>
      <c r="D4" s="71">
        <v>50</v>
      </c>
    </row>
    <row r="5" spans="1:4" ht="25.5" customHeight="1">
      <c r="A5" s="9">
        <v>3</v>
      </c>
      <c r="B5" s="50" t="s">
        <v>146</v>
      </c>
      <c r="C5" s="49" t="s">
        <v>56</v>
      </c>
      <c r="D5" s="17">
        <v>70</v>
      </c>
    </row>
    <row r="6" spans="1:4" ht="25.5" customHeight="1">
      <c r="A6" s="9">
        <v>4</v>
      </c>
      <c r="B6" s="50" t="s">
        <v>70</v>
      </c>
      <c r="C6" s="49" t="s">
        <v>56</v>
      </c>
      <c r="D6" s="17">
        <v>120</v>
      </c>
    </row>
    <row r="7" spans="1:4" ht="25.5" customHeight="1">
      <c r="A7" s="51">
        <v>5</v>
      </c>
      <c r="B7" s="64" t="s">
        <v>55</v>
      </c>
      <c r="C7" s="63" t="s">
        <v>56</v>
      </c>
      <c r="D7" s="72">
        <v>123</v>
      </c>
    </row>
    <row r="8" spans="1:4" ht="26.25">
      <c r="A8" s="74">
        <v>6</v>
      </c>
      <c r="B8" s="66" t="s">
        <v>147</v>
      </c>
      <c r="C8" s="73" t="s">
        <v>56</v>
      </c>
      <c r="D8" s="74">
        <v>127</v>
      </c>
    </row>
    <row r="9" spans="1:4" ht="26.25">
      <c r="A9" s="74">
        <v>7</v>
      </c>
      <c r="B9" s="50" t="s">
        <v>148</v>
      </c>
      <c r="C9" s="49" t="s">
        <v>56</v>
      </c>
      <c r="D9" s="74">
        <v>180</v>
      </c>
    </row>
    <row r="10" spans="1:4" ht="26.25">
      <c r="A10" s="74">
        <v>8</v>
      </c>
      <c r="B10" s="50" t="s">
        <v>149</v>
      </c>
      <c r="C10" s="49" t="s">
        <v>56</v>
      </c>
      <c r="D10" s="74">
        <v>477</v>
      </c>
    </row>
    <row r="11" spans="1:4" ht="12.75">
      <c r="A11" s="74">
        <v>9</v>
      </c>
      <c r="B11" s="68" t="s">
        <v>150</v>
      </c>
      <c r="C11" s="98" t="s">
        <v>56</v>
      </c>
      <c r="D11" s="99">
        <v>540</v>
      </c>
    </row>
    <row r="12" spans="1:4" ht="12.75">
      <c r="A12" s="75"/>
      <c r="B12" s="75"/>
      <c r="C12" s="75"/>
      <c r="D12" s="75"/>
    </row>
  </sheetData>
  <mergeCells count="3">
    <mergeCell ref="B1:B2"/>
    <mergeCell ref="C1:C2"/>
    <mergeCell ref="A1:A2"/>
  </mergeCells>
  <printOptions horizontalCentered="1"/>
  <pageMargins left="0.7874015748031497" right="0.7874015748031497" top="0.8267716535433072" bottom="0.984251968503937" header="0.5118110236220472" footer="0.5118110236220472"/>
  <pageSetup horizontalDpi="300" verticalDpi="300" orientation="portrait" paperSize="9" r:id="rId1"/>
  <headerFooter alignWithMargins="0">
    <oddHeader>&amp;CKATEGORIA  TN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3"/>
  <dimension ref="A1:L5"/>
  <sheetViews>
    <sheetView workbookViewId="0" topLeftCell="A1">
      <selection activeCell="B7" sqref="B7"/>
    </sheetView>
  </sheetViews>
  <sheetFormatPr defaultColWidth="9.00390625" defaultRowHeight="12.75"/>
  <sheetData>
    <row r="1" spans="1:12" ht="12.75">
      <c r="A1" s="117" t="s">
        <v>3</v>
      </c>
      <c r="B1" s="118"/>
      <c r="C1" s="119" t="s">
        <v>4</v>
      </c>
      <c r="D1" s="120"/>
      <c r="E1" s="121" t="s">
        <v>20</v>
      </c>
      <c r="F1" s="122"/>
      <c r="G1" s="123" t="s">
        <v>21</v>
      </c>
      <c r="H1" s="124"/>
      <c r="I1" s="114" t="s">
        <v>23</v>
      </c>
      <c r="J1" s="115"/>
      <c r="K1" s="116"/>
      <c r="L1" s="100"/>
    </row>
    <row r="2" spans="1:12" ht="12.75">
      <c r="A2" s="52" t="s">
        <v>5</v>
      </c>
      <c r="B2" s="52">
        <v>900</v>
      </c>
      <c r="C2" s="53" t="s">
        <v>5</v>
      </c>
      <c r="D2" s="53">
        <v>990</v>
      </c>
      <c r="E2" s="54" t="s">
        <v>5</v>
      </c>
      <c r="F2" s="54">
        <v>1080</v>
      </c>
      <c r="G2" s="55" t="s">
        <v>5</v>
      </c>
      <c r="H2" s="55">
        <v>900</v>
      </c>
      <c r="I2" s="56" t="s">
        <v>5</v>
      </c>
      <c r="J2" s="56"/>
      <c r="K2" s="35"/>
      <c r="L2" s="36"/>
    </row>
    <row r="3" spans="1:12" ht="12.75">
      <c r="A3" s="52" t="s">
        <v>6</v>
      </c>
      <c r="B3" s="52">
        <v>1080</v>
      </c>
      <c r="C3" s="53" t="s">
        <v>6</v>
      </c>
      <c r="D3" s="53">
        <v>720</v>
      </c>
      <c r="E3" s="54" t="s">
        <v>6</v>
      </c>
      <c r="F3" s="54">
        <v>1080</v>
      </c>
      <c r="G3" s="55" t="s">
        <v>6</v>
      </c>
      <c r="H3" s="55">
        <v>720</v>
      </c>
      <c r="I3" s="56"/>
      <c r="J3" s="56"/>
      <c r="K3" s="35"/>
      <c r="L3" s="36"/>
    </row>
    <row r="4" spans="1:12" ht="12.75">
      <c r="A4" s="52" t="s">
        <v>7</v>
      </c>
      <c r="B4" s="52">
        <v>1440</v>
      </c>
      <c r="C4" s="53" t="s">
        <v>7</v>
      </c>
      <c r="D4" s="53">
        <v>1260</v>
      </c>
      <c r="E4" s="54" t="s">
        <v>7</v>
      </c>
      <c r="F4" s="54"/>
      <c r="G4" s="55" t="s">
        <v>7</v>
      </c>
      <c r="H4" s="55"/>
      <c r="I4" s="56"/>
      <c r="J4" s="56"/>
      <c r="K4" s="35"/>
      <c r="L4" s="36"/>
    </row>
    <row r="5" spans="1:12" ht="12.75">
      <c r="A5" s="52" t="s">
        <v>8</v>
      </c>
      <c r="B5" s="52"/>
      <c r="C5" s="53" t="s">
        <v>8</v>
      </c>
      <c r="D5" s="53"/>
      <c r="E5" s="54" t="s">
        <v>8</v>
      </c>
      <c r="F5" s="54"/>
      <c r="G5" s="55" t="s">
        <v>8</v>
      </c>
      <c r="H5" s="55"/>
      <c r="I5" s="56"/>
      <c r="J5" s="56"/>
      <c r="K5" s="37"/>
      <c r="L5" s="38"/>
    </row>
  </sheetData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Przybyło</dc:creator>
  <cp:keywords/>
  <dc:description/>
  <cp:lastModifiedBy>swierszczu</cp:lastModifiedBy>
  <cp:lastPrinted>2007-03-19T19:35:59Z</cp:lastPrinted>
  <dcterms:created xsi:type="dcterms:W3CDTF">1998-06-05T10:25:00Z</dcterms:created>
  <dcterms:modified xsi:type="dcterms:W3CDTF">2010-01-02T16:09:54Z</dcterms:modified>
  <cp:category/>
  <cp:version/>
  <cp:contentType/>
  <cp:contentStatus/>
</cp:coreProperties>
</file>