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5" windowWidth="9720" windowHeight="6225" tabRatio="601" activeTab="0"/>
  </bookViews>
  <sheets>
    <sheet name="PROTOKÓŁ" sheetId="1" r:id="rId1"/>
    <sheet name="TS" sheetId="2" r:id="rId2"/>
    <sheet name="TJ" sheetId="3" r:id="rId3"/>
    <sheet name="TM" sheetId="4" r:id="rId4"/>
    <sheet name="TD" sheetId="5" r:id="rId5"/>
    <sheet name="TP" sheetId="6" r:id="rId6"/>
    <sheet name="TN" sheetId="7" r:id="rId7"/>
    <sheet name="Stałe" sheetId="8" r:id="rId8"/>
  </sheets>
  <definedNames>
    <definedName name="_xlnm.Print_Area" localSheetId="2">'TJ'!$A:$P</definedName>
    <definedName name="_xlnm.Print_Area" localSheetId="1">'TS'!$A:$P</definedName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<sst xmlns="http://schemas.openxmlformats.org/spreadsheetml/2006/main" count="360" uniqueCount="195">
  <si>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</si>
  <si>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</si>
  <si>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</si>
  <si>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</si>
  <si>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</si>
  <si>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</si>
  <si>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</si>
  <si>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</si>
  <si>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</si>
  <si>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</si>
  <si>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</si>
  <si>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</si>
  <si>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</si>
  <si>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</si>
  <si>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</si>
  <si>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</si>
  <si>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</si>
  <si>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</si>
  <si>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</si>
  <si>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</si>
  <si>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</si>
  <si>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</si>
  <si>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</si>
  <si>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TP</t>
  </si>
  <si>
    <t>punkty przeli-
czeniowe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</si>
  <si>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ORGANIZATOR:</t>
    </r>
    <r>
      <rPr>
        <sz val="12"/>
        <rFont val="Times New Roman"/>
        <family val="1"/>
      </rPr>
      <t xml:space="preserve"> Klub Turystyki Kwalifikowanej „ŁAPIGUZ” Siedlęcin</t>
    </r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</si>
  <si>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WSPÓŁORGANIZATORZY:</t>
    </r>
    <r>
      <rPr>
        <sz val="12"/>
        <rFont val="Times New Roman"/>
        <family val="1"/>
      </rPr>
      <t xml:space="preserve">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</si>
  <si>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PTTK Oddział „Sudety Zachodnie” w Jeleniej Górze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</si>
  <si>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Powiatowe Zrzeszenie LZS w Jeleniej Górze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</si>
  <si>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Gminny Ludowy Klub Sportowy „Jeżów Sudecki” w Jeżowie Sudeckim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</si>
  <si>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Urząd Gminy w Jeżowie Sudeckim</t>
    </r>
  </si>
  <si>
    <t>Kierownik Zawodów: Adam Rodziewicz (PInO)</t>
  </si>
  <si>
    <t>Sędzia Główny: Marek Wąsowski (PInO)</t>
  </si>
  <si>
    <t>KIEROWNIK ZAWODÓW</t>
  </si>
  <si>
    <t xml:space="preserve">      Adam Rodziewicz</t>
  </si>
  <si>
    <r>
      <t>4.</t>
    </r>
    <r>
      <rPr>
        <b/>
        <sz val="7"/>
        <rFont val="Times New Roman"/>
        <family val="1"/>
      </rPr>
      <t>     </t>
    </r>
    <r>
      <rPr>
        <b/>
        <sz val="12"/>
        <rFont val="Times New Roman"/>
        <family val="1"/>
      </rPr>
      <t xml:space="preserve"> IMPREZA FINANSOWANA ZE ŚRODKÓW:</t>
    </r>
    <r>
      <rPr>
        <sz val="12"/>
        <rFont val="Times New Roman"/>
        <family val="1"/>
      </rPr>
      <t xml:space="preserve">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</si>
  <si>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Gminny Jeżów Sudecki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</si>
  <si>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Urzędu Marszałkowskiego Województwa Dolnośląskiego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</si>
  <si>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Starostwa Powiatowego w Jeleniej Górze</t>
    </r>
  </si>
  <si>
    <t>6.  KLASYFIKACJE:</t>
  </si>
  <si>
    <t>10.  ZESPÓŁ ORGANIZATORÓW:</t>
  </si>
  <si>
    <t>11. PROTESTY:</t>
  </si>
  <si>
    <t>Wycieczka krajoznawcza: Bożena Matuszewska (przewodnik sudecki)</t>
  </si>
  <si>
    <t>Sekretariat: Barbara Patlewicz</t>
  </si>
  <si>
    <t xml:space="preserve">                       SĘDZIA GŁÓWNY</t>
  </si>
  <si>
    <t xml:space="preserve">                               Marek Wąsowski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</si>
  <si>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 xml:space="preserve">TERMIN  I  MIEJSCE: </t>
    </r>
    <r>
      <rPr>
        <sz val="12"/>
        <rFont val="Times New Roman"/>
        <family val="1"/>
      </rPr>
      <t>29 - 30 marzec 2007 r. w Mysłakowicach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</si>
  <si>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Gminny Ośrodek Kultury w Mysłakowicach</t>
    </r>
  </si>
  <si>
    <t xml:space="preserve">5. ETAPY: </t>
  </si>
  <si>
    <t>Etap II kat. TD „Dookoła morza” Autor: Marcin Misiewicz</t>
  </si>
  <si>
    <t>Etap II kat. TM „Historia Polski” Autor: Bartłomiej Wąsowski</t>
  </si>
  <si>
    <t>Etap II kat. TJ „Koło było sobie” Autor: Marek Wąsowski</t>
  </si>
  <si>
    <t>Etap II kat. TS „Na wagary w góry” Autor: Maciej Konieczko</t>
  </si>
  <si>
    <t>Etap I kat. TJ „Na wagary w góry” Autor: Maciej Konieczko</t>
  </si>
  <si>
    <t>Etap I kat. TS „Było sobie koło” Autor: Marek Wąsowski</t>
  </si>
  <si>
    <t>Etap I kat. TD „Pół na pół" Autor: Bartłomiej Wąsowski</t>
  </si>
  <si>
    <t>Etap I kat. TM „Starożytne cywilizacje” Autor: Marcin Misiewicz</t>
  </si>
  <si>
    <t>W trakcie zawodów obowiązywała tylko klasyfikacja zespołowa - suma pkt. przeliczeniowych
zdobytych przez zespół w 3 (2) etapach. Dodatkowo z odrębną klasyfikacją przeprowadzono
etap nocny dla uczestników z kategorii TM i TD określony jako kategoria TN.</t>
  </si>
  <si>
    <t>Budowa tras: Zespół pod kierunkiem Marka Wąsowskiego (PInO) w składzie: Damian Krajniak (PInO), Maciej Konieczko, Bartłomiej Wąsowski, Marcin Misiewicz(OInO)</t>
  </si>
  <si>
    <t>Etap kat. TP Autor: Marcin Misiewicz</t>
  </si>
  <si>
    <t>TN</t>
  </si>
  <si>
    <t>Piżuk Paweł</t>
  </si>
  <si>
    <t>Ożogowski Grzegorz
Wawer Irmina</t>
  </si>
  <si>
    <t>Żaguń Kornel
Porabik Krystian</t>
  </si>
  <si>
    <t>Wieszaczewski Jacek
Miaśkiewicz Krzysztof</t>
  </si>
  <si>
    <t>PTTK Strzelin
Orientop Wrocław</t>
  </si>
  <si>
    <t>Jakubowski Paweł
Kobzik Michał</t>
  </si>
  <si>
    <t>InO TOP PTSM Zgorzelec</t>
  </si>
  <si>
    <t>Myszka Arkadiusz
Stępiński Wojciech</t>
  </si>
  <si>
    <t>Lipowicz Małgorzata
Sadowska Agata</t>
  </si>
  <si>
    <t>Marecki Krzysztof
Szczerepa Maciej</t>
  </si>
  <si>
    <t>Błażków Monika
Pawlukanis Martyna</t>
  </si>
  <si>
    <t>Stachowska Patrycja
Lula Karolina</t>
  </si>
  <si>
    <t>ZSPiG Sulików</t>
  </si>
  <si>
    <t>Chudzik Jarosław
Olechowski Oskar</t>
  </si>
  <si>
    <t>Mazur Paweł
Pawłowicz Maciej</t>
  </si>
  <si>
    <t>Muzyk Martyna
Legeżyńska Marlena</t>
  </si>
  <si>
    <t>Jakóbczak Magda
Dąbrowska Ola</t>
  </si>
  <si>
    <t>MKKT Bogatynia</t>
  </si>
  <si>
    <t>Szymański Łukasz
Szałaj Rafał</t>
  </si>
  <si>
    <t>PTTK Strzelin</t>
  </si>
  <si>
    <t>Desput Krzysztof</t>
  </si>
  <si>
    <t>Sadowski Jacek
Adamus Przemek</t>
  </si>
  <si>
    <t>Antosik Wiktor
Kurkowiak Olaf</t>
  </si>
  <si>
    <t>Goś Radosław</t>
  </si>
  <si>
    <t>PTSM Lubań</t>
  </si>
  <si>
    <t>PK</t>
  </si>
  <si>
    <t>Abdalla Elnour Dominika
Dąbruś Weronika</t>
  </si>
  <si>
    <t>Stadnik Irek
Duda Maciej
Jagiełka Wojciech</t>
  </si>
  <si>
    <t>Piotr Trocha
Dawid Rostankowski</t>
  </si>
  <si>
    <t>Orientop Wrocław</t>
  </si>
  <si>
    <t>Szczyglewska Natalia
Walińska Kasia
Błażejewicz Ola</t>
  </si>
  <si>
    <t>Strzelczyk Marcin
Zawadzki Michał</t>
  </si>
  <si>
    <t>MKKT Bogatynia (SP1)</t>
  </si>
  <si>
    <t>Cibek Klaudia
Włodarczyj Kamila</t>
  </si>
  <si>
    <t>Cybulska Martyna
Jarosz Katarzyna</t>
  </si>
  <si>
    <t>Jastrabowicz Filip</t>
  </si>
  <si>
    <t>Szyrmo Aleksandra
Piłat Michał</t>
  </si>
  <si>
    <t>Malawska Anna
Wieczorek Monika</t>
  </si>
  <si>
    <t>Kiełbus Klaudia
Spendowska Sandra</t>
  </si>
  <si>
    <t>Lampart Piotr
Sienkiewicz Maciej</t>
  </si>
  <si>
    <t>Wawrzynowicz Krystian
Półćwiartek Piotrek</t>
  </si>
  <si>
    <t>Desput Marcin
Serafin Michał</t>
  </si>
  <si>
    <t>Daszkiewicz Aneta
Antoniszyn Dominika</t>
  </si>
  <si>
    <t>Siwko Paulina
Szczudnik Aneta</t>
  </si>
  <si>
    <t>PTTK Strzelin (SP Wawrzyszów)</t>
  </si>
  <si>
    <t>Wdowikowski Patryk
Kowalski Michał</t>
  </si>
  <si>
    <t>Gwóźdź Katarzyna
Brakawiecka Daria</t>
  </si>
  <si>
    <t>MKKT Bogatynia (SP Opolno)</t>
  </si>
  <si>
    <t>Mazan Bartłomiej
Falkowski Remigusz</t>
  </si>
  <si>
    <t>Lisak Michał 
Leszczyński Kacper</t>
  </si>
  <si>
    <t>Dziak Michał
Wróbel Ania</t>
  </si>
  <si>
    <t>Leszczyński Dawid</t>
  </si>
  <si>
    <t>Myślińska Paulina
Wasiuta Maciej</t>
  </si>
  <si>
    <t>Żurawski Jakub
Sklyar Michał</t>
  </si>
  <si>
    <t>MKS "Wiking" Szczecin</t>
  </si>
  <si>
    <t>Nowosad Michał</t>
  </si>
  <si>
    <t>Pawłowicz Adam
Kuryło Mateusz</t>
  </si>
  <si>
    <t>Smalec Edgar
Samsel Bartosz</t>
  </si>
  <si>
    <t>Kamiński Michał
Krzyżanowski Adam</t>
  </si>
  <si>
    <t>Wesołowska Andżelika
Jastrabowicz Karol</t>
  </si>
  <si>
    <t>Barszczewski Artur
Piłat Jan</t>
  </si>
  <si>
    <t>Krawiecka Adrianna
Kulczycka Magdalena</t>
  </si>
  <si>
    <t>Kaczmarczyk Przemysław
Podkówka Tomasz</t>
  </si>
  <si>
    <t>Gimnazjum Bolków</t>
  </si>
  <si>
    <t>Skoczyński Jakub
Skoczyński Arek</t>
  </si>
  <si>
    <t>Kobiałka Dawid
Kurlej Tomasz</t>
  </si>
  <si>
    <t>Solenta Angelika
Borowiak Justyna</t>
  </si>
  <si>
    <t>Nowińska Roksana
Walkowiak Kamila</t>
  </si>
  <si>
    <t>Knapp Dominika
Dudek Aleksandra</t>
  </si>
  <si>
    <t>Ruta Piotr
Gorczyca Natalia</t>
  </si>
  <si>
    <t>nkl</t>
  </si>
  <si>
    <t>Mikołajczyk Wojciech
Szczasiuk Jędrzej</t>
  </si>
  <si>
    <t>Gurawska Aleksandra
Wujkiewicz Przemysław</t>
  </si>
  <si>
    <t>PTTK Strzelin (Gimnazjum Skoroszyce)</t>
  </si>
  <si>
    <t>Szałaj Przemysław
Hertig Michał</t>
  </si>
  <si>
    <t>Tomaś Agata
Kuboń Małgorzata
Hertig Joanna</t>
  </si>
  <si>
    <t>Dymara Jan
Dymara Katarzyna</t>
  </si>
  <si>
    <t>Bubula Paweł
Lucima Mariusz</t>
  </si>
  <si>
    <t>SMS Kowary</t>
  </si>
  <si>
    <t>Sławiński Tadeusz</t>
  </si>
  <si>
    <t>Skoczyński Adam</t>
  </si>
  <si>
    <t>PKT Plessino Pszczyna</t>
  </si>
  <si>
    <t>Gdula Jacek</t>
  </si>
  <si>
    <t>Ligienza Krzysztof
Trocha Roman</t>
  </si>
  <si>
    <t>Błażków Janusz
Kobiałka Mirosław</t>
  </si>
  <si>
    <t>Szczepańska Anna
Lucima Janusz</t>
  </si>
  <si>
    <t>ABS</t>
  </si>
  <si>
    <t>Sadowski Tadeusz</t>
  </si>
  <si>
    <t>Abs</t>
  </si>
  <si>
    <t>Żurawski Jakub
Mazan Bartłomiej</t>
  </si>
  <si>
    <t>Stadnik Ireneusz
Jagiełko Wojciech</t>
  </si>
  <si>
    <t>Gimn. Bolków</t>
  </si>
  <si>
    <t>abs</t>
  </si>
  <si>
    <t>Jakub Skoczyński
Arkadiusz Skoczyński</t>
  </si>
  <si>
    <t>Ostrowski Kamil</t>
  </si>
  <si>
    <t>MKKT Bogatynia SP1</t>
  </si>
  <si>
    <t>SP 6 Jelenia Góra</t>
  </si>
  <si>
    <t>Sigrist Isabella</t>
  </si>
  <si>
    <t>Samelska Iga</t>
  </si>
  <si>
    <t>Berestecka Justyna
Pałasz Barbara</t>
  </si>
  <si>
    <t>Mitka Natalia</t>
  </si>
  <si>
    <t>Malec Klaudia</t>
  </si>
  <si>
    <t>Malec Anna</t>
  </si>
  <si>
    <t>Malec Jerzy</t>
  </si>
  <si>
    <t>Malec Kinga</t>
  </si>
  <si>
    <t>Dmytro Levytskyi</t>
  </si>
  <si>
    <t>Etap I kat. TN (nocny) „Magiczny trójkąt” Autor: Damian Krajniak</t>
  </si>
  <si>
    <t>Etap III kat. TS/TJ (nocny) „Trapezy i trójkąty” Autor: Damian Krajniak</t>
  </si>
  <si>
    <t>Malec Klaudia
Malec Jerzy
Malec Anna
MalecKinga</t>
  </si>
  <si>
    <t>indyw.</t>
  </si>
  <si>
    <t>Desput Małgorzata</t>
  </si>
  <si>
    <t>Trocha Barbara 
Trocha Katarzyna
Rostankowska Julitta
Ligienza Jakub</t>
  </si>
  <si>
    <t>Doroszczak Katarzyna</t>
  </si>
  <si>
    <t>??</t>
  </si>
  <si>
    <t>Pałasz Barbara
Berestecka Justyna</t>
  </si>
  <si>
    <t>Gimnazjum-SP2 Lwówek Śl.</t>
  </si>
  <si>
    <t>"Łapiguz" Siedlęcin</t>
  </si>
  <si>
    <t>"Łapiguz" Siedlęcin (SP6 Jelenia Góra)</t>
  </si>
  <si>
    <t>SP Studniska Dolne</t>
  </si>
  <si>
    <t>Wekłyk Jacek
Wesołowski Krzysztof</t>
  </si>
  <si>
    <t>MKKT Bogatynia C28(PG1)</t>
  </si>
  <si>
    <t>MKKT Bogatynia (G1)</t>
  </si>
  <si>
    <t>PKT "Plessino" Pszczyna</t>
  </si>
  <si>
    <t>"Łapiguz" Siedlęcin 
(ZSO nr 1 Jelenia Góra)</t>
  </si>
  <si>
    <t xml:space="preserve">"Łapiguz" Siedlęcin </t>
  </si>
  <si>
    <t>MKKT Bogatynia (ZSEiE)</t>
  </si>
  <si>
    <t>MKKT Bogatynia
Gimnazjum-SP2 Lwówek Śl.</t>
  </si>
  <si>
    <t>Gimnazjum-SP2 
Lwówek Śl.</t>
  </si>
  <si>
    <r>
      <t xml:space="preserve">7.  UCZESTNICTWO: </t>
    </r>
    <r>
      <rPr>
        <sz val="12"/>
        <rFont val="Times New Roman"/>
        <family val="1"/>
      </rPr>
      <t>do zawodów zgłosiło udział 183 uczestników. Wystartowało: 
20 zawodników w kat. TS, 4 zawodników w kat. TJ, 45 zawodników w kat. TM, 
71 w kat. TD, 16 w kat. TP oraz 16 w kat. TN. Razem wystartowało 172 zawodników.</t>
    </r>
  </si>
  <si>
    <t>Sędziowanie: Barbara Patlewicz, Bożena Matuszewska, Edyta Klukiewicz</t>
  </si>
  <si>
    <t>Na imprezie nie wybrano komisji odwoławczej. W trakcie zawodów nie zgłoszono protestów.</t>
  </si>
  <si>
    <r>
      <t xml:space="preserve">8.  WARUNKI ATMOSFERYCZNE: </t>
    </r>
    <r>
      <rPr>
        <sz val="12"/>
        <rFont val="Times New Roman"/>
        <family val="1"/>
      </rPr>
      <t>zawody odbyły się przy bardzo dobrych warunkach
 atmosferycznych.</t>
    </r>
  </si>
  <si>
    <r>
      <t>9.  SĘDZIOWANIE I PUNKTACJA:</t>
    </r>
    <r>
      <rPr>
        <sz val="12"/>
        <rFont val="Times New Roman"/>
        <family val="1"/>
      </rPr>
      <t xml:space="preserve"> zgodnie z Zasadami Punktacji ZG PTTK oraz Regulaminem
Pucharu Dolnego Śląska w MnO</t>
    </r>
  </si>
  <si>
    <t>Zabezpieczenie medyczne: Koło Medyczne przy Zespole Szkół w Mysłakowicach pod opieką pana 
Piotra Paciejewskiego w składzie: Adrianna Zymek, Justyna Wojciechowska oraz Barbara Łukasiewicz.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</si>
</sst>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5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textRotation="90" wrapText="1"/>
    </xf>
    <xf numFmtId="2" fontId="4" fillId="15" borderId="10" xfId="0" applyNumberFormat="1" applyFont="1" applyFill="1" applyBorder="1" applyAlignment="1">
      <alignment horizontal="center" vertical="center" textRotation="90" wrapText="1"/>
    </xf>
    <xf numFmtId="49" fontId="4" fillId="15" borderId="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Continuous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15" borderId="0" xfId="0" applyFill="1" applyAlignment="1">
      <alignment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Continuous" vertical="center" wrapText="1"/>
    </xf>
    <xf numFmtId="2" fontId="1" fillId="0" borderId="10" xfId="0" applyNumberFormat="1" applyFont="1" applyFill="1" applyBorder="1" applyAlignment="1">
      <alignment horizontal="centerContinuous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2" fontId="1" fillId="18" borderId="13" xfId="0" applyNumberFormat="1" applyFont="1" applyFill="1" applyBorder="1" applyAlignment="1">
      <alignment horizontal="centerContinuous" vertical="center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2" fontId="4" fillId="18" borderId="14" xfId="0" applyNumberFormat="1" applyFont="1" applyFill="1" applyBorder="1" applyAlignment="1">
      <alignment horizontal="center" vertical="center" textRotation="90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49" fontId="4" fillId="18" borderId="16" xfId="0" applyNumberFormat="1" applyFont="1" applyFill="1" applyBorder="1" applyAlignment="1">
      <alignment horizontal="center" vertical="center" textRotation="90" wrapText="1"/>
    </xf>
    <xf numFmtId="2" fontId="4" fillId="18" borderId="16" xfId="0" applyNumberFormat="1" applyFont="1" applyFill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8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0" fillId="0" borderId="0" xfId="0" applyAlignment="1">
      <alignment wrapText="1"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1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49" fontId="4" fillId="18" borderId="17" xfId="0" applyNumberFormat="1" applyFont="1" applyFill="1" applyBorder="1" applyAlignment="1">
      <alignment horizontal="center" vertical="center" textRotation="90" wrapText="1"/>
    </xf>
    <xf numFmtId="0" fontId="0" fillId="18" borderId="18" xfId="0" applyFont="1" applyFill="1" applyBorder="1" applyAlignment="1">
      <alignment horizontal="center" vertical="center" wrapText="1"/>
    </xf>
    <xf numFmtId="49" fontId="4" fillId="18" borderId="19" xfId="0" applyNumberFormat="1" applyFont="1" applyFill="1" applyBorder="1" applyAlignment="1">
      <alignment horizontal="center" vertical="center" wrapText="1"/>
    </xf>
    <xf numFmtId="0" fontId="0" fillId="18" borderId="20" xfId="0" applyFont="1" applyFill="1" applyBorder="1" applyAlignment="1">
      <alignment horizontal="center" vertical="center" wrapText="1"/>
    </xf>
    <xf numFmtId="49" fontId="4" fillId="18" borderId="16" xfId="0" applyNumberFormat="1" applyFont="1" applyFill="1" applyBorder="1" applyAlignment="1">
      <alignment horizontal="center" vertical="center" textRotation="90" wrapText="1"/>
    </xf>
    <xf numFmtId="0" fontId="0" fillId="18" borderId="21" xfId="0" applyFill="1" applyBorder="1" applyAlignment="1">
      <alignment horizontal="center" vertical="center" wrapText="1"/>
    </xf>
    <xf numFmtId="49" fontId="4" fillId="18" borderId="16" xfId="0" applyNumberFormat="1" applyFont="1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0" fillId="20" borderId="24" xfId="0" applyFill="1" applyBorder="1" applyAlignment="1">
      <alignment/>
    </xf>
    <xf numFmtId="0" fontId="0" fillId="21" borderId="23" xfId="0" applyFill="1" applyBorder="1" applyAlignment="1">
      <alignment horizontal="center"/>
    </xf>
    <xf numFmtId="0" fontId="0" fillId="21" borderId="24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C58" sqref="C58"/>
    </sheetView>
  </sheetViews>
  <sheetFormatPr defaultColWidth="9.00390625" defaultRowHeight="12.75"/>
  <cols>
    <col min="9" max="9" width="14.875" style="0" customWidth="1"/>
  </cols>
  <sheetData>
    <row r="1" ht="15.75">
      <c r="A1" s="78" t="s">
        <v>46</v>
      </c>
    </row>
    <row r="2" ht="1.5" customHeight="1">
      <c r="A2" s="81"/>
    </row>
    <row r="3" ht="15.75">
      <c r="A3" s="78" t="s">
        <v>25</v>
      </c>
    </row>
    <row r="4" ht="2.25" customHeight="1">
      <c r="A4" s="81"/>
    </row>
    <row r="5" ht="15.75">
      <c r="A5" s="78" t="s">
        <v>26</v>
      </c>
    </row>
    <row r="6" ht="15.75">
      <c r="A6" s="82" t="s">
        <v>27</v>
      </c>
    </row>
    <row r="7" ht="15.75">
      <c r="A7" s="82" t="s">
        <v>28</v>
      </c>
    </row>
    <row r="8" ht="15.75">
      <c r="A8" s="82" t="s">
        <v>29</v>
      </c>
    </row>
    <row r="9" ht="15.75">
      <c r="A9" s="82" t="s">
        <v>30</v>
      </c>
    </row>
    <row r="10" ht="15.75">
      <c r="A10" s="82" t="s">
        <v>47</v>
      </c>
    </row>
    <row r="11" ht="15.75">
      <c r="A11" s="78" t="s">
        <v>35</v>
      </c>
    </row>
    <row r="12" ht="15.75">
      <c r="A12" s="82" t="s">
        <v>37</v>
      </c>
    </row>
    <row r="13" ht="15.75">
      <c r="A13" s="82" t="s">
        <v>38</v>
      </c>
    </row>
    <row r="14" ht="15.75">
      <c r="A14" s="82" t="s">
        <v>36</v>
      </c>
    </row>
    <row r="15" ht="2.25" customHeight="1">
      <c r="A15" s="72"/>
    </row>
    <row r="16" spans="1:9" ht="15.75">
      <c r="A16" s="78" t="s">
        <v>48</v>
      </c>
      <c r="B16" s="76"/>
      <c r="C16" s="76"/>
      <c r="D16" s="76"/>
      <c r="E16" s="76"/>
      <c r="F16" s="76"/>
      <c r="G16" s="76"/>
      <c r="H16" s="76"/>
      <c r="I16" s="76"/>
    </row>
    <row r="17" spans="1:9" ht="15.75">
      <c r="A17" s="79" t="s">
        <v>54</v>
      </c>
      <c r="B17" s="76"/>
      <c r="C17" s="76"/>
      <c r="D17" s="76"/>
      <c r="E17" s="76"/>
      <c r="F17" s="76"/>
      <c r="G17" s="76"/>
      <c r="H17" s="76"/>
      <c r="I17" s="76"/>
    </row>
    <row r="18" spans="1:9" ht="15.75">
      <c r="A18" s="79" t="s">
        <v>53</v>
      </c>
      <c r="B18" s="80"/>
      <c r="C18" s="80"/>
      <c r="D18" s="80"/>
      <c r="E18" s="80"/>
      <c r="F18" s="80"/>
      <c r="G18" s="80"/>
      <c r="H18" s="80"/>
      <c r="I18" s="80"/>
    </row>
    <row r="19" spans="1:9" ht="15.75">
      <c r="A19" s="113" t="s">
        <v>56</v>
      </c>
      <c r="B19" s="114"/>
      <c r="C19" s="114"/>
      <c r="D19" s="114"/>
      <c r="E19" s="114"/>
      <c r="F19" s="114"/>
      <c r="G19" s="114"/>
      <c r="H19" s="114"/>
      <c r="I19" s="114"/>
    </row>
    <row r="20" spans="1:9" ht="15.75">
      <c r="A20" s="79" t="s">
        <v>55</v>
      </c>
      <c r="B20" s="80"/>
      <c r="C20" s="80"/>
      <c r="D20" s="80"/>
      <c r="E20" s="80"/>
      <c r="F20" s="80"/>
      <c r="G20" s="80"/>
      <c r="H20" s="80"/>
      <c r="I20" s="80"/>
    </row>
    <row r="21" spans="1:9" ht="15.75">
      <c r="A21" s="79" t="s">
        <v>52</v>
      </c>
      <c r="B21" s="80"/>
      <c r="C21" s="80"/>
      <c r="D21" s="80"/>
      <c r="E21" s="80"/>
      <c r="F21" s="80"/>
      <c r="G21" s="80"/>
      <c r="H21" s="80"/>
      <c r="I21" s="80"/>
    </row>
    <row r="22" spans="1:9" ht="15.75">
      <c r="A22" s="79" t="s">
        <v>51</v>
      </c>
      <c r="B22" s="80"/>
      <c r="C22" s="80"/>
      <c r="D22" s="80"/>
      <c r="E22" s="80"/>
      <c r="F22" s="80"/>
      <c r="G22" s="80"/>
      <c r="H22" s="80"/>
      <c r="I22" s="80"/>
    </row>
    <row r="23" spans="1:9" ht="15.75">
      <c r="A23" s="113" t="s">
        <v>50</v>
      </c>
      <c r="B23" s="114"/>
      <c r="C23" s="114"/>
      <c r="D23" s="114"/>
      <c r="E23" s="114"/>
      <c r="F23" s="114"/>
      <c r="G23" s="114"/>
      <c r="H23" s="114"/>
      <c r="I23" s="114"/>
    </row>
    <row r="24" spans="1:9" ht="15.75">
      <c r="A24" s="113" t="s">
        <v>49</v>
      </c>
      <c r="B24" s="114"/>
      <c r="C24" s="114"/>
      <c r="D24" s="114"/>
      <c r="E24" s="114"/>
      <c r="F24" s="114"/>
      <c r="G24" s="114"/>
      <c r="H24" s="114"/>
      <c r="I24" s="114"/>
    </row>
    <row r="25" spans="1:9" ht="15.75">
      <c r="A25" s="113" t="s">
        <v>59</v>
      </c>
      <c r="B25" s="114"/>
      <c r="C25" s="114"/>
      <c r="D25" s="114"/>
      <c r="E25" s="114"/>
      <c r="F25" s="114"/>
      <c r="G25" s="114"/>
      <c r="H25" s="114"/>
      <c r="I25" s="114"/>
    </row>
    <row r="26" spans="1:9" ht="15.75">
      <c r="A26" s="113" t="s">
        <v>167</v>
      </c>
      <c r="B26" s="114"/>
      <c r="C26" s="114"/>
      <c r="D26" s="114"/>
      <c r="E26" s="114"/>
      <c r="F26" s="114"/>
      <c r="G26" s="114"/>
      <c r="H26" s="114"/>
      <c r="I26" s="114"/>
    </row>
    <row r="27" spans="1:9" ht="15.75">
      <c r="A27" s="113" t="s">
        <v>168</v>
      </c>
      <c r="B27" s="114"/>
      <c r="C27" s="114"/>
      <c r="D27" s="114"/>
      <c r="E27" s="114"/>
      <c r="F27" s="114"/>
      <c r="G27" s="114"/>
      <c r="H27" s="114"/>
      <c r="I27" s="114"/>
    </row>
    <row r="28" ht="3" customHeight="1">
      <c r="A28" s="74"/>
    </row>
    <row r="29" ht="15.75">
      <c r="A29" s="70" t="s">
        <v>39</v>
      </c>
    </row>
    <row r="30" spans="1:15" ht="48.75" customHeight="1">
      <c r="A30" s="117" t="s">
        <v>57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</row>
    <row r="31" ht="2.25" customHeight="1">
      <c r="A31" s="72"/>
    </row>
    <row r="32" spans="1:15" ht="48" customHeight="1">
      <c r="A32" s="115" t="s">
        <v>189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ht="3" customHeight="1">
      <c r="A33" s="71"/>
    </row>
    <row r="34" spans="1:15" ht="30" customHeight="1">
      <c r="A34" s="115" t="s">
        <v>192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</row>
    <row r="35" ht="2.25" customHeight="1">
      <c r="A35" s="71"/>
    </row>
    <row r="36" spans="1:9" ht="30" customHeight="1">
      <c r="A36" s="115" t="s">
        <v>193</v>
      </c>
      <c r="B36" s="116"/>
      <c r="C36" s="116"/>
      <c r="D36" s="116"/>
      <c r="E36" s="116"/>
      <c r="F36" s="116"/>
      <c r="G36" s="116"/>
      <c r="H36" s="116"/>
      <c r="I36" s="116"/>
    </row>
    <row r="37" ht="1.5" customHeight="1">
      <c r="A37" s="75"/>
    </row>
    <row r="38" ht="15.75">
      <c r="A38" s="70" t="s">
        <v>40</v>
      </c>
    </row>
    <row r="39" ht="15.75">
      <c r="A39" s="74" t="s">
        <v>31</v>
      </c>
    </row>
    <row r="40" ht="15.75">
      <c r="A40" s="74" t="s">
        <v>32</v>
      </c>
    </row>
    <row r="41" spans="1:9" ht="31.5" customHeight="1">
      <c r="A41" s="117" t="s">
        <v>58</v>
      </c>
      <c r="B41" s="116"/>
      <c r="C41" s="116"/>
      <c r="D41" s="116"/>
      <c r="E41" s="116"/>
      <c r="F41" s="116"/>
      <c r="G41" s="116"/>
      <c r="H41" s="116"/>
      <c r="I41" s="116"/>
    </row>
    <row r="42" ht="15.75">
      <c r="A42" s="77" t="s">
        <v>43</v>
      </c>
    </row>
    <row r="43" ht="15.75">
      <c r="A43" s="77" t="s">
        <v>42</v>
      </c>
    </row>
    <row r="44" ht="15.75">
      <c r="A44" s="77" t="s">
        <v>190</v>
      </c>
    </row>
    <row r="45" spans="1:9" ht="46.5" customHeight="1">
      <c r="A45" s="117" t="s">
        <v>194</v>
      </c>
      <c r="B45" s="116"/>
      <c r="C45" s="116"/>
      <c r="D45" s="116"/>
      <c r="E45" s="116"/>
      <c r="F45" s="116"/>
      <c r="G45" s="116"/>
      <c r="H45" s="116"/>
      <c r="I45" s="116"/>
    </row>
    <row r="46" ht="2.25" customHeight="1">
      <c r="A46" s="72"/>
    </row>
    <row r="47" ht="15.75">
      <c r="A47" s="78" t="s">
        <v>41</v>
      </c>
    </row>
    <row r="48" spans="1:9" ht="15.75" customHeight="1">
      <c r="A48" s="117" t="s">
        <v>191</v>
      </c>
      <c r="B48" s="116"/>
      <c r="C48" s="116"/>
      <c r="D48" s="116"/>
      <c r="E48" s="116"/>
      <c r="F48" s="116"/>
      <c r="G48" s="116"/>
      <c r="H48" s="116"/>
      <c r="I48" s="116"/>
    </row>
    <row r="49" ht="45.75" customHeight="1">
      <c r="A49" s="73"/>
    </row>
    <row r="50" spans="1:6" ht="15.75">
      <c r="A50" s="73" t="s">
        <v>33</v>
      </c>
      <c r="F50" s="73" t="s">
        <v>44</v>
      </c>
    </row>
    <row r="51" spans="1:14" ht="15.75">
      <c r="A51" s="73" t="s">
        <v>34</v>
      </c>
      <c r="F51" s="113" t="s">
        <v>45</v>
      </c>
      <c r="G51" s="116"/>
      <c r="H51" s="116"/>
      <c r="I51" s="116"/>
      <c r="J51" s="116"/>
      <c r="K51" s="116"/>
      <c r="L51" s="116"/>
      <c r="M51" s="116"/>
      <c r="N51" s="116"/>
    </row>
  </sheetData>
  <sheetProtection/>
  <mergeCells count="14">
    <mergeCell ref="A34:O34"/>
    <mergeCell ref="A25:I25"/>
    <mergeCell ref="F51:N51"/>
    <mergeCell ref="A48:I48"/>
    <mergeCell ref="A41:I41"/>
    <mergeCell ref="A30:O30"/>
    <mergeCell ref="A32:O32"/>
    <mergeCell ref="A36:I36"/>
    <mergeCell ref="A45:I45"/>
    <mergeCell ref="A19:I19"/>
    <mergeCell ref="A23:I23"/>
    <mergeCell ref="A24:I24"/>
    <mergeCell ref="A27:I27"/>
    <mergeCell ref="A26:I26"/>
  </mergeCells>
  <printOptions/>
  <pageMargins left="0.7480314960629921" right="0.7480314960629921" top="0.5118110236220472" bottom="0.6299212598425197" header="0.31496062992125984" footer="0.5118110236220472"/>
  <pageSetup horizontalDpi="300" verticalDpi="300" orientation="portrait" paperSize="9" scale="90" r:id="rId1"/>
  <headerFooter alignWithMargins="0">
    <oddHeader>&amp;CPROTOKÓŁ  KOŃCOWY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SheetLayoutView="75" zoomScalePageLayoutView="0" workbookViewId="0" topLeftCell="A1">
      <pane ySplit="2" topLeftCell="BM3" activePane="bottomLeft" state="frozen"/>
      <selection pane="topLeft" activeCell="A1" sqref="A1"/>
      <selection pane="bottomLeft" activeCell="C16" sqref="C16"/>
    </sheetView>
  </sheetViews>
  <sheetFormatPr defaultColWidth="9.00390625" defaultRowHeight="25.5" customHeight="1"/>
  <cols>
    <col min="1" max="1" width="4.125" style="55" customWidth="1"/>
    <col min="2" max="2" width="20.00390625" style="56" customWidth="1"/>
    <col min="3" max="3" width="22.125" style="57" customWidth="1"/>
    <col min="4" max="4" width="7.625" style="53" bestFit="1" customWidth="1"/>
    <col min="5" max="5" width="8.375" style="54" customWidth="1"/>
    <col min="6" max="6" width="3.625" style="55" customWidth="1"/>
    <col min="7" max="7" width="6.625" style="53" bestFit="1" customWidth="1"/>
    <col min="8" max="8" width="8.25390625" style="54" customWidth="1"/>
    <col min="9" max="9" width="3.375" style="55" customWidth="1"/>
    <col min="10" max="10" width="8.625" style="54" customWidth="1"/>
    <col min="11" max="11" width="3.625" style="55" customWidth="1"/>
    <col min="12" max="12" width="6.625" style="53" bestFit="1" customWidth="1"/>
    <col min="13" max="13" width="8.125" style="54" customWidth="1"/>
    <col min="14" max="14" width="3.625" style="55" customWidth="1"/>
    <col min="15" max="15" width="8.875" style="54" customWidth="1"/>
    <col min="16" max="16" width="3.625" style="55" customWidth="1"/>
    <col min="17" max="17" width="5.75390625" style="53" hidden="1" customWidth="1"/>
    <col min="18" max="18" width="8.125" style="54" hidden="1" customWidth="1"/>
    <col min="19" max="19" width="3.25390625" style="55" hidden="1" customWidth="1"/>
    <col min="20" max="20" width="8.125" style="54" hidden="1" customWidth="1"/>
    <col min="21" max="21" width="9.125" style="55" hidden="1" customWidth="1"/>
    <col min="22" max="16384" width="9.125" style="20" customWidth="1"/>
  </cols>
  <sheetData>
    <row r="1" spans="1:21" s="2" customFormat="1" ht="25.5" customHeight="1">
      <c r="A1" s="118" t="s">
        <v>0</v>
      </c>
      <c r="B1" s="120" t="s">
        <v>19</v>
      </c>
      <c r="C1" s="120" t="s">
        <v>22</v>
      </c>
      <c r="D1" s="34" t="s">
        <v>9</v>
      </c>
      <c r="E1" s="34"/>
      <c r="F1" s="34"/>
      <c r="G1" s="34" t="s">
        <v>10</v>
      </c>
      <c r="H1" s="34"/>
      <c r="I1" s="34"/>
      <c r="J1" s="34" t="s">
        <v>14</v>
      </c>
      <c r="K1" s="34"/>
      <c r="L1" s="34" t="s">
        <v>12</v>
      </c>
      <c r="M1" s="34"/>
      <c r="N1" s="34"/>
      <c r="O1" s="34" t="s">
        <v>15</v>
      </c>
      <c r="P1" s="35"/>
      <c r="Q1" s="29" t="s">
        <v>11</v>
      </c>
      <c r="R1" s="30"/>
      <c r="S1" s="30"/>
      <c r="T1" s="30" t="s">
        <v>16</v>
      </c>
      <c r="U1" s="30"/>
    </row>
    <row r="2" spans="1:21" s="1" customFormat="1" ht="57.75" customHeight="1" thickBot="1">
      <c r="A2" s="119"/>
      <c r="B2" s="121"/>
      <c r="C2" s="121"/>
      <c r="D2" s="36" t="s">
        <v>17</v>
      </c>
      <c r="E2" s="37" t="s">
        <v>18</v>
      </c>
      <c r="F2" s="36" t="s">
        <v>13</v>
      </c>
      <c r="G2" s="36" t="s">
        <v>17</v>
      </c>
      <c r="H2" s="37" t="s">
        <v>18</v>
      </c>
      <c r="I2" s="36" t="s">
        <v>13</v>
      </c>
      <c r="J2" s="37" t="s">
        <v>18</v>
      </c>
      <c r="K2" s="36" t="s">
        <v>13</v>
      </c>
      <c r="L2" s="36" t="s">
        <v>17</v>
      </c>
      <c r="M2" s="37" t="s">
        <v>18</v>
      </c>
      <c r="N2" s="36" t="s">
        <v>13</v>
      </c>
      <c r="O2" s="37" t="s">
        <v>18</v>
      </c>
      <c r="P2" s="38" t="s">
        <v>13</v>
      </c>
      <c r="Q2" s="31" t="s">
        <v>17</v>
      </c>
      <c r="R2" s="32" t="s">
        <v>18</v>
      </c>
      <c r="S2" s="33" t="s">
        <v>13</v>
      </c>
      <c r="T2" s="32" t="s">
        <v>18</v>
      </c>
      <c r="U2" s="33" t="s">
        <v>13</v>
      </c>
    </row>
    <row r="3" spans="1:21" ht="25.5" customHeight="1">
      <c r="A3" s="19">
        <f aca="true" t="shared" si="0" ref="A3:A15">P3</f>
        <v>1</v>
      </c>
      <c r="B3" s="52" t="s">
        <v>64</v>
      </c>
      <c r="C3" s="52" t="s">
        <v>65</v>
      </c>
      <c r="D3" s="17">
        <v>37</v>
      </c>
      <c r="E3" s="18">
        <f aca="true" t="shared" si="1" ref="E3:E15">IF(D3&lt;&gt;"",IF(ISNUMBER(D3),MAX(1000/TSE1*(TSE1-D3+MIN(D$1:D$65536)),0),0),"")</f>
        <v>1000</v>
      </c>
      <c r="F3" s="19">
        <f aca="true" t="shared" si="2" ref="F3:F15">IF(E3&lt;&gt;"",RANK(E3,E$1:E$65536),"")</f>
        <v>1</v>
      </c>
      <c r="G3" s="17">
        <v>34</v>
      </c>
      <c r="H3" s="18">
        <f aca="true" t="shared" si="3" ref="H3:H15">IF(G3&lt;&gt;"",IF(ISNUMBER(G3),MAX(1000/TSE2*(TSE2-G3+MIN(G$1:G$65536)),0),0),"")</f>
        <v>1000</v>
      </c>
      <c r="I3" s="19">
        <f aca="true" t="shared" si="4" ref="I3:I15">IF(H3&lt;&gt;"",RANK(H3,H$1:H$65536),"")</f>
        <v>1</v>
      </c>
      <c r="J3" s="18">
        <f aca="true" t="shared" si="5" ref="J3:J15">IF(H3&lt;&gt;"",E3+H3,"")</f>
        <v>2000</v>
      </c>
      <c r="K3" s="19">
        <f aca="true" t="shared" si="6" ref="K3:K15">IF(J3&lt;&gt;"",RANK(J3,J$1:J$65536),"")</f>
        <v>1</v>
      </c>
      <c r="L3" s="28">
        <v>360</v>
      </c>
      <c r="M3" s="18">
        <f aca="true" t="shared" si="7" ref="M3:M15">IF(L3&lt;&gt;"",IF(ISNUMBER(L3),MAX(1000/TSE3*(TSE3-L3+MIN(L$1:L$65536)),0),0),"")</f>
        <v>783.3333333333334</v>
      </c>
      <c r="N3" s="19">
        <f aca="true" t="shared" si="8" ref="N3:N15">IF(M3&lt;&gt;"",RANK(M3,M$1:M$65536),"")</f>
        <v>2</v>
      </c>
      <c r="O3" s="18">
        <f aca="true" t="shared" si="9" ref="O3:O15">IF(M3&lt;&gt;"",J3+M3,"")</f>
        <v>2783.3333333333335</v>
      </c>
      <c r="P3" s="19">
        <f aca="true" t="shared" si="10" ref="P3:P15">IF(O3&lt;&gt;"",RANK(O3,O$1:O$65536),"")</f>
        <v>1</v>
      </c>
      <c r="Q3" s="17"/>
      <c r="R3" s="18"/>
      <c r="S3" s="19"/>
      <c r="T3" s="18"/>
      <c r="U3" s="19"/>
    </row>
    <row r="4" spans="1:21" ht="25.5" customHeight="1">
      <c r="A4" s="19">
        <f t="shared" si="0"/>
        <v>2</v>
      </c>
      <c r="B4" s="108" t="s">
        <v>144</v>
      </c>
      <c r="C4" s="108" t="s">
        <v>90</v>
      </c>
      <c r="D4" s="17">
        <v>41</v>
      </c>
      <c r="E4" s="18">
        <f t="shared" si="1"/>
        <v>997.5308641975308</v>
      </c>
      <c r="F4" s="19">
        <f t="shared" si="2"/>
        <v>2</v>
      </c>
      <c r="G4" s="17">
        <v>600</v>
      </c>
      <c r="H4" s="18">
        <f t="shared" si="3"/>
        <v>371.11111111111114</v>
      </c>
      <c r="I4" s="19">
        <f t="shared" si="4"/>
        <v>10</v>
      </c>
      <c r="J4" s="18">
        <f t="shared" si="5"/>
        <v>1368.641975308642</v>
      </c>
      <c r="K4" s="19">
        <f t="shared" si="6"/>
        <v>5</v>
      </c>
      <c r="L4" s="17">
        <v>165</v>
      </c>
      <c r="M4" s="18">
        <f t="shared" si="7"/>
        <v>1000</v>
      </c>
      <c r="N4" s="19">
        <f t="shared" si="8"/>
        <v>1</v>
      </c>
      <c r="O4" s="18">
        <f t="shared" si="9"/>
        <v>2368.641975308642</v>
      </c>
      <c r="P4" s="19">
        <f t="shared" si="10"/>
        <v>2</v>
      </c>
      <c r="Q4" s="17"/>
      <c r="R4" s="18">
        <f>IF(Q4&lt;&gt;"",IF(ISNUMBER(Q4),MAX(1000/TSE4*(TSE4-Q4+MIN(Q:Q)),0),0),"")</f>
      </c>
      <c r="S4" s="19">
        <f>IF(R4&lt;&gt;"",RANK(R4,R:R),"")</f>
      </c>
      <c r="T4" s="18">
        <f>IF(R4&lt;&gt;"",O4+R4,"")</f>
      </c>
      <c r="U4" s="19">
        <f>IF(T4&lt;&gt;"",RANK(T4,T:T),"")</f>
      </c>
    </row>
    <row r="5" spans="1:21" ht="25.5" customHeight="1">
      <c r="A5" s="19">
        <f t="shared" si="0"/>
        <v>3</v>
      </c>
      <c r="B5" s="108" t="s">
        <v>137</v>
      </c>
      <c r="C5" s="108" t="s">
        <v>90</v>
      </c>
      <c r="D5" s="17">
        <v>76</v>
      </c>
      <c r="E5" s="18">
        <f t="shared" si="1"/>
        <v>975.9259259259259</v>
      </c>
      <c r="F5" s="19">
        <f t="shared" si="2"/>
        <v>3</v>
      </c>
      <c r="G5" s="17">
        <v>360</v>
      </c>
      <c r="H5" s="18">
        <f t="shared" si="3"/>
        <v>637.7777777777778</v>
      </c>
      <c r="I5" s="19">
        <f t="shared" si="4"/>
        <v>2</v>
      </c>
      <c r="J5" s="18">
        <f t="shared" si="5"/>
        <v>1613.7037037037037</v>
      </c>
      <c r="K5" s="19">
        <f t="shared" si="6"/>
        <v>2</v>
      </c>
      <c r="L5" s="28">
        <v>625</v>
      </c>
      <c r="M5" s="18">
        <f t="shared" si="7"/>
        <v>488.8888888888889</v>
      </c>
      <c r="N5" s="19">
        <f t="shared" si="8"/>
        <v>4</v>
      </c>
      <c r="O5" s="18">
        <f t="shared" si="9"/>
        <v>2102.5925925925926</v>
      </c>
      <c r="P5" s="19">
        <f t="shared" si="10"/>
        <v>3</v>
      </c>
      <c r="Q5" s="17"/>
      <c r="R5" s="18">
        <f>IF(Q5&lt;&gt;"",IF(ISNUMBER(Q5),MAX(1000/TSE4*(TSE4-Q5+MIN(Q:Q)),0),0),"")</f>
      </c>
      <c r="S5" s="19">
        <f>IF(R5&lt;&gt;"",RANK(R5,R:R),"")</f>
      </c>
      <c r="T5" s="18">
        <f>IF(R5&lt;&gt;"",O5+R5,"")</f>
      </c>
      <c r="U5" s="19">
        <f>IF(T5&lt;&gt;"",RANK(T5,T:T),"")</f>
      </c>
    </row>
    <row r="6" spans="1:21" ht="25.5" customHeight="1">
      <c r="A6" s="19">
        <f t="shared" si="0"/>
        <v>4</v>
      </c>
      <c r="B6" s="108" t="s">
        <v>138</v>
      </c>
      <c r="C6" s="109" t="s">
        <v>80</v>
      </c>
      <c r="D6" s="18">
        <v>220</v>
      </c>
      <c r="E6" s="18">
        <f t="shared" si="1"/>
        <v>887.037037037037</v>
      </c>
      <c r="F6" s="19">
        <f t="shared" si="2"/>
        <v>5</v>
      </c>
      <c r="G6" s="17">
        <v>495</v>
      </c>
      <c r="H6" s="18">
        <f t="shared" si="3"/>
        <v>487.77777777777777</v>
      </c>
      <c r="I6" s="19">
        <f t="shared" si="4"/>
        <v>4</v>
      </c>
      <c r="J6" s="18">
        <f t="shared" si="5"/>
        <v>1374.8148148148148</v>
      </c>
      <c r="K6" s="19">
        <f t="shared" si="6"/>
        <v>3</v>
      </c>
      <c r="L6" s="18">
        <v>555</v>
      </c>
      <c r="M6" s="18">
        <f t="shared" si="7"/>
        <v>566.6666666666667</v>
      </c>
      <c r="N6" s="19">
        <f t="shared" si="8"/>
        <v>3</v>
      </c>
      <c r="O6" s="18">
        <f t="shared" si="9"/>
        <v>1941.4814814814815</v>
      </c>
      <c r="P6" s="19">
        <f t="shared" si="10"/>
        <v>4</v>
      </c>
      <c r="Q6" s="17"/>
      <c r="R6" s="18"/>
      <c r="S6" s="19"/>
      <c r="T6" s="18"/>
      <c r="U6" s="19"/>
    </row>
    <row r="7" spans="1:21" ht="25.5" customHeight="1">
      <c r="A7" s="19">
        <f t="shared" si="0"/>
        <v>5</v>
      </c>
      <c r="B7" s="108" t="s">
        <v>141</v>
      </c>
      <c r="C7" s="108" t="s">
        <v>183</v>
      </c>
      <c r="D7" s="17">
        <v>155</v>
      </c>
      <c r="E7" s="18">
        <f t="shared" si="1"/>
        <v>927.1604938271604</v>
      </c>
      <c r="F7" s="19">
        <f t="shared" si="2"/>
        <v>4</v>
      </c>
      <c r="G7" s="17">
        <v>535</v>
      </c>
      <c r="H7" s="18">
        <f t="shared" si="3"/>
        <v>443.33333333333337</v>
      </c>
      <c r="I7" s="19">
        <f t="shared" si="4"/>
        <v>6</v>
      </c>
      <c r="J7" s="18">
        <f t="shared" si="5"/>
        <v>1370.4938271604938</v>
      </c>
      <c r="K7" s="19">
        <f t="shared" si="6"/>
        <v>4</v>
      </c>
      <c r="L7" s="17">
        <v>806</v>
      </c>
      <c r="M7" s="18">
        <f t="shared" si="7"/>
        <v>287.77777777777777</v>
      </c>
      <c r="N7" s="19">
        <f t="shared" si="8"/>
        <v>8</v>
      </c>
      <c r="O7" s="18">
        <f t="shared" si="9"/>
        <v>1658.2716049382716</v>
      </c>
      <c r="P7" s="19">
        <f t="shared" si="10"/>
        <v>5</v>
      </c>
      <c r="Q7" s="17"/>
      <c r="R7" s="18"/>
      <c r="S7" s="19"/>
      <c r="T7" s="18"/>
      <c r="U7" s="19"/>
    </row>
    <row r="8" spans="1:21" ht="25.5" customHeight="1">
      <c r="A8" s="19">
        <f t="shared" si="0"/>
        <v>6</v>
      </c>
      <c r="B8" s="108" t="s">
        <v>84</v>
      </c>
      <c r="C8" s="108" t="s">
        <v>85</v>
      </c>
      <c r="D8" s="17">
        <v>736</v>
      </c>
      <c r="E8" s="18">
        <f t="shared" si="1"/>
        <v>568.5185185185185</v>
      </c>
      <c r="F8" s="19">
        <f t="shared" si="2"/>
        <v>6</v>
      </c>
      <c r="G8" s="17">
        <v>485</v>
      </c>
      <c r="H8" s="18">
        <f t="shared" si="3"/>
        <v>498.8888888888889</v>
      </c>
      <c r="I8" s="19">
        <f t="shared" si="4"/>
        <v>3</v>
      </c>
      <c r="J8" s="18">
        <f t="shared" si="5"/>
        <v>1067.4074074074074</v>
      </c>
      <c r="K8" s="19">
        <f t="shared" si="6"/>
        <v>6</v>
      </c>
      <c r="L8" s="28">
        <v>762</v>
      </c>
      <c r="M8" s="18">
        <f t="shared" si="7"/>
        <v>336.6666666666667</v>
      </c>
      <c r="N8" s="19">
        <f t="shared" si="8"/>
        <v>6</v>
      </c>
      <c r="O8" s="18">
        <f t="shared" si="9"/>
        <v>1404.0740740740741</v>
      </c>
      <c r="P8" s="19">
        <f t="shared" si="10"/>
        <v>6</v>
      </c>
      <c r="Q8" s="54"/>
      <c r="R8" s="55"/>
      <c r="S8" s="54"/>
      <c r="T8" s="55"/>
      <c r="U8" s="20"/>
    </row>
    <row r="9" spans="1:21" ht="25.5" customHeight="1">
      <c r="A9" s="19">
        <f t="shared" si="0"/>
        <v>7</v>
      </c>
      <c r="B9" s="108" t="s">
        <v>143</v>
      </c>
      <c r="C9" s="108" t="s">
        <v>90</v>
      </c>
      <c r="D9" s="17">
        <v>930</v>
      </c>
      <c r="E9" s="18">
        <f t="shared" si="1"/>
        <v>448.7654320987654</v>
      </c>
      <c r="F9" s="19">
        <f t="shared" si="2"/>
        <v>7</v>
      </c>
      <c r="G9" s="17">
        <v>531</v>
      </c>
      <c r="H9" s="18">
        <f t="shared" si="3"/>
        <v>447.77777777777777</v>
      </c>
      <c r="I9" s="19">
        <f t="shared" si="4"/>
        <v>5</v>
      </c>
      <c r="J9" s="18">
        <f t="shared" si="5"/>
        <v>896.5432098765432</v>
      </c>
      <c r="K9" s="19">
        <f t="shared" si="6"/>
        <v>7</v>
      </c>
      <c r="L9" s="17">
        <v>785</v>
      </c>
      <c r="M9" s="18">
        <f t="shared" si="7"/>
        <v>311.11111111111114</v>
      </c>
      <c r="N9" s="19">
        <f t="shared" si="8"/>
        <v>7</v>
      </c>
      <c r="O9" s="18">
        <f t="shared" si="9"/>
        <v>1207.6543209876543</v>
      </c>
      <c r="P9" s="19">
        <f t="shared" si="10"/>
        <v>7</v>
      </c>
      <c r="Q9" s="54"/>
      <c r="R9" s="55"/>
      <c r="S9" s="54"/>
      <c r="T9" s="55"/>
      <c r="U9" s="20"/>
    </row>
    <row r="10" spans="1:16" ht="25.5" customHeight="1">
      <c r="A10" s="19">
        <f t="shared" si="0"/>
        <v>8</v>
      </c>
      <c r="B10" s="108" t="s">
        <v>140</v>
      </c>
      <c r="C10" s="108" t="s">
        <v>85</v>
      </c>
      <c r="D10" s="17">
        <v>1100</v>
      </c>
      <c r="E10" s="18">
        <f t="shared" si="1"/>
        <v>343.82716049382714</v>
      </c>
      <c r="F10" s="19">
        <f t="shared" si="2"/>
        <v>11</v>
      </c>
      <c r="G10" s="17">
        <v>569</v>
      </c>
      <c r="H10" s="18">
        <f t="shared" si="3"/>
        <v>405.5555555555556</v>
      </c>
      <c r="I10" s="19">
        <f t="shared" si="4"/>
        <v>9</v>
      </c>
      <c r="J10" s="18">
        <f t="shared" si="5"/>
        <v>749.3827160493827</v>
      </c>
      <c r="K10" s="19">
        <f t="shared" si="6"/>
        <v>8</v>
      </c>
      <c r="L10" s="17">
        <v>825</v>
      </c>
      <c r="M10" s="18">
        <f t="shared" si="7"/>
        <v>266.6666666666667</v>
      </c>
      <c r="N10" s="19">
        <f t="shared" si="8"/>
        <v>10</v>
      </c>
      <c r="O10" s="18">
        <f t="shared" si="9"/>
        <v>1016.0493827160494</v>
      </c>
      <c r="P10" s="19">
        <f t="shared" si="10"/>
        <v>8</v>
      </c>
    </row>
    <row r="11" spans="1:16" ht="25.5" customHeight="1">
      <c r="A11" s="19">
        <f t="shared" si="0"/>
        <v>9</v>
      </c>
      <c r="B11" s="108" t="s">
        <v>166</v>
      </c>
      <c r="C11" s="109" t="s">
        <v>139</v>
      </c>
      <c r="D11" s="18">
        <v>1190</v>
      </c>
      <c r="E11" s="18">
        <f t="shared" si="1"/>
        <v>288.2716049382716</v>
      </c>
      <c r="F11" s="19">
        <f t="shared" si="2"/>
        <v>12</v>
      </c>
      <c r="G11" s="17">
        <v>565</v>
      </c>
      <c r="H11" s="18">
        <f t="shared" si="3"/>
        <v>410</v>
      </c>
      <c r="I11" s="19">
        <f t="shared" si="4"/>
        <v>7</v>
      </c>
      <c r="J11" s="18">
        <f t="shared" si="5"/>
        <v>698.2716049382716</v>
      </c>
      <c r="K11" s="19">
        <f t="shared" si="6"/>
        <v>9</v>
      </c>
      <c r="L11" s="18">
        <v>810</v>
      </c>
      <c r="M11" s="18">
        <f t="shared" si="7"/>
        <v>283.33333333333337</v>
      </c>
      <c r="N11" s="19">
        <f t="shared" si="8"/>
        <v>9</v>
      </c>
      <c r="O11" s="18">
        <f t="shared" si="9"/>
        <v>981.604938271605</v>
      </c>
      <c r="P11" s="19">
        <f t="shared" si="10"/>
        <v>9</v>
      </c>
    </row>
    <row r="12" spans="1:16" ht="25.5" customHeight="1">
      <c r="A12" s="19">
        <f t="shared" si="0"/>
        <v>10</v>
      </c>
      <c r="B12" s="108" t="s">
        <v>77</v>
      </c>
      <c r="C12" s="108" t="s">
        <v>78</v>
      </c>
      <c r="D12" s="17">
        <v>995</v>
      </c>
      <c r="E12" s="18">
        <f t="shared" si="1"/>
        <v>408.641975308642</v>
      </c>
      <c r="F12" s="19">
        <f t="shared" si="2"/>
        <v>9</v>
      </c>
      <c r="G12" s="17">
        <v>805</v>
      </c>
      <c r="H12" s="18">
        <f t="shared" si="3"/>
        <v>143.33333333333334</v>
      </c>
      <c r="I12" s="19">
        <f t="shared" si="4"/>
        <v>11</v>
      </c>
      <c r="J12" s="18">
        <f t="shared" si="5"/>
        <v>551.9753086419753</v>
      </c>
      <c r="K12" s="19">
        <f t="shared" si="6"/>
        <v>12</v>
      </c>
      <c r="L12" s="28">
        <v>745</v>
      </c>
      <c r="M12" s="18">
        <f t="shared" si="7"/>
        <v>355.55555555555554</v>
      </c>
      <c r="N12" s="19">
        <f t="shared" si="8"/>
        <v>5</v>
      </c>
      <c r="O12" s="18">
        <f t="shared" si="9"/>
        <v>907.5308641975308</v>
      </c>
      <c r="P12" s="19">
        <f t="shared" si="10"/>
        <v>10</v>
      </c>
    </row>
    <row r="13" spans="1:16" ht="25.5" customHeight="1">
      <c r="A13" s="19">
        <f t="shared" si="0"/>
        <v>11</v>
      </c>
      <c r="B13" s="52" t="s">
        <v>148</v>
      </c>
      <c r="C13" s="109" t="s">
        <v>90</v>
      </c>
      <c r="D13" s="17">
        <v>1190</v>
      </c>
      <c r="E13" s="18">
        <f t="shared" si="1"/>
        <v>288.2716049382716</v>
      </c>
      <c r="F13" s="19">
        <f t="shared" si="2"/>
        <v>12</v>
      </c>
      <c r="G13" s="17">
        <v>565</v>
      </c>
      <c r="H13" s="18">
        <f t="shared" si="3"/>
        <v>410</v>
      </c>
      <c r="I13" s="19">
        <f t="shared" si="4"/>
        <v>7</v>
      </c>
      <c r="J13" s="18">
        <f t="shared" si="5"/>
        <v>698.2716049382716</v>
      </c>
      <c r="K13" s="19">
        <f t="shared" si="6"/>
        <v>9</v>
      </c>
      <c r="L13" s="17" t="s">
        <v>149</v>
      </c>
      <c r="M13" s="18">
        <f t="shared" si="7"/>
        <v>0</v>
      </c>
      <c r="N13" s="19">
        <f t="shared" si="8"/>
        <v>11</v>
      </c>
      <c r="O13" s="18">
        <f t="shared" si="9"/>
        <v>698.2716049382716</v>
      </c>
      <c r="P13" s="19">
        <f t="shared" si="10"/>
        <v>11</v>
      </c>
    </row>
    <row r="14" spans="1:16" ht="25.5" customHeight="1">
      <c r="A14" s="19">
        <f t="shared" si="0"/>
        <v>12</v>
      </c>
      <c r="B14" s="108" t="s">
        <v>145</v>
      </c>
      <c r="C14" s="108" t="s">
        <v>187</v>
      </c>
      <c r="D14" s="17">
        <v>955</v>
      </c>
      <c r="E14" s="18">
        <f t="shared" si="1"/>
        <v>433.3333333333333</v>
      </c>
      <c r="F14" s="19">
        <f t="shared" si="2"/>
        <v>8</v>
      </c>
      <c r="G14" s="17">
        <v>810</v>
      </c>
      <c r="H14" s="18">
        <f t="shared" si="3"/>
        <v>137.77777777777777</v>
      </c>
      <c r="I14" s="19">
        <f t="shared" si="4"/>
        <v>12</v>
      </c>
      <c r="J14" s="18">
        <f t="shared" si="5"/>
        <v>571.1111111111111</v>
      </c>
      <c r="K14" s="19">
        <f t="shared" si="6"/>
        <v>11</v>
      </c>
      <c r="L14" s="17" t="s">
        <v>147</v>
      </c>
      <c r="M14" s="18">
        <f t="shared" si="7"/>
        <v>0</v>
      </c>
      <c r="N14" s="19">
        <f t="shared" si="8"/>
        <v>11</v>
      </c>
      <c r="O14" s="18">
        <f t="shared" si="9"/>
        <v>571.1111111111111</v>
      </c>
      <c r="P14" s="19">
        <f t="shared" si="10"/>
        <v>12</v>
      </c>
    </row>
    <row r="15" spans="1:16" ht="25.5" customHeight="1">
      <c r="A15" s="19">
        <f t="shared" si="0"/>
        <v>13</v>
      </c>
      <c r="B15" s="52" t="s">
        <v>70</v>
      </c>
      <c r="C15" s="52" t="s">
        <v>188</v>
      </c>
      <c r="D15" s="17">
        <v>1070</v>
      </c>
      <c r="E15" s="18">
        <f t="shared" si="1"/>
        <v>362.34567901234567</v>
      </c>
      <c r="F15" s="19">
        <f t="shared" si="2"/>
        <v>10</v>
      </c>
      <c r="G15" s="17">
        <v>812</v>
      </c>
      <c r="H15" s="18">
        <f t="shared" si="3"/>
        <v>135.55555555555557</v>
      </c>
      <c r="I15" s="19">
        <f t="shared" si="4"/>
        <v>13</v>
      </c>
      <c r="J15" s="18">
        <f t="shared" si="5"/>
        <v>497.90123456790127</v>
      </c>
      <c r="K15" s="19">
        <f t="shared" si="6"/>
        <v>13</v>
      </c>
      <c r="L15" s="28" t="s">
        <v>147</v>
      </c>
      <c r="M15" s="18">
        <f t="shared" si="7"/>
        <v>0</v>
      </c>
      <c r="N15" s="19">
        <f t="shared" si="8"/>
        <v>11</v>
      </c>
      <c r="O15" s="18">
        <f t="shared" si="9"/>
        <v>497.90123456790127</v>
      </c>
      <c r="P15" s="19">
        <f t="shared" si="10"/>
        <v>13</v>
      </c>
    </row>
  </sheetData>
  <sheetProtection/>
  <mergeCells count="3">
    <mergeCell ref="A1:A2"/>
    <mergeCell ref="C1:C2"/>
    <mergeCell ref="B1:B2"/>
  </mergeCells>
  <printOptions gridLines="1" horizontalCentered="1"/>
  <pageMargins left="0.4724409448818898" right="0.4724409448818898" top="0.56" bottom="0.3937007874015748" header="0.35433070866141736" footer="0"/>
  <pageSetup fitToHeight="2" horizontalDpi="300" verticalDpi="300" orientation="landscape" paperSize="9" r:id="rId1"/>
  <headerFooter alignWithMargins="0">
    <oddHeader>&amp;C KATEGORIA 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G9" sqref="G9"/>
    </sheetView>
  </sheetViews>
  <sheetFormatPr defaultColWidth="9.00390625" defaultRowHeight="25.5" customHeight="1"/>
  <cols>
    <col min="1" max="1" width="4.00390625" style="3" customWidth="1"/>
    <col min="2" max="2" width="20.25390625" style="8" customWidth="1"/>
    <col min="3" max="3" width="21.75390625" style="7" customWidth="1"/>
    <col min="4" max="4" width="5.375" style="4" customWidth="1"/>
    <col min="5" max="5" width="7.375" style="5" customWidth="1"/>
    <col min="6" max="6" width="3.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4.625" style="3" customWidth="1"/>
    <col min="17" max="17" width="5.75390625" style="4" hidden="1" customWidth="1"/>
    <col min="18" max="18" width="7.625" style="5" hidden="1" customWidth="1"/>
    <col min="19" max="19" width="3.25390625" style="3" hidden="1" customWidth="1"/>
    <col min="20" max="20" width="8.125" style="5" hidden="1" customWidth="1"/>
    <col min="21" max="21" width="3.25390625" style="3" hidden="1" customWidth="1"/>
    <col min="22" max="16384" width="9.125" style="6" customWidth="1"/>
  </cols>
  <sheetData>
    <row r="1" spans="1:21" s="25" customFormat="1" ht="12.75" customHeight="1">
      <c r="A1" s="122" t="s">
        <v>0</v>
      </c>
      <c r="B1" s="124" t="s">
        <v>19</v>
      </c>
      <c r="C1" s="124" t="s">
        <v>2</v>
      </c>
      <c r="D1" s="34" t="s">
        <v>9</v>
      </c>
      <c r="E1" s="34"/>
      <c r="F1" s="34"/>
      <c r="G1" s="34" t="s">
        <v>10</v>
      </c>
      <c r="H1" s="34"/>
      <c r="I1" s="34"/>
      <c r="J1" s="34" t="s">
        <v>14</v>
      </c>
      <c r="K1" s="34"/>
      <c r="L1" s="34" t="s">
        <v>12</v>
      </c>
      <c r="M1" s="34"/>
      <c r="N1" s="34"/>
      <c r="O1" s="34" t="s">
        <v>15</v>
      </c>
      <c r="P1" s="35"/>
      <c r="Q1" s="24" t="s">
        <v>11</v>
      </c>
      <c r="R1" s="24"/>
      <c r="S1" s="24"/>
      <c r="T1" s="24" t="s">
        <v>16</v>
      </c>
      <c r="U1" s="24"/>
    </row>
    <row r="2" spans="1:21" s="23" customFormat="1" ht="73.5" customHeight="1" thickBot="1">
      <c r="A2" s="123"/>
      <c r="B2" s="123"/>
      <c r="C2" s="123"/>
      <c r="D2" s="36" t="s">
        <v>17</v>
      </c>
      <c r="E2" s="37" t="s">
        <v>24</v>
      </c>
      <c r="F2" s="36" t="s">
        <v>13</v>
      </c>
      <c r="G2" s="36" t="s">
        <v>17</v>
      </c>
      <c r="H2" s="37" t="s">
        <v>24</v>
      </c>
      <c r="I2" s="36" t="s">
        <v>13</v>
      </c>
      <c r="J2" s="37" t="s">
        <v>24</v>
      </c>
      <c r="K2" s="36" t="s">
        <v>13</v>
      </c>
      <c r="L2" s="36" t="s">
        <v>17</v>
      </c>
      <c r="M2" s="37" t="s">
        <v>24</v>
      </c>
      <c r="N2" s="36" t="s">
        <v>13</v>
      </c>
      <c r="O2" s="37" t="s">
        <v>24</v>
      </c>
      <c r="P2" s="38" t="s">
        <v>13</v>
      </c>
      <c r="Q2" s="21" t="s">
        <v>17</v>
      </c>
      <c r="R2" s="22" t="s">
        <v>18</v>
      </c>
      <c r="S2" s="21" t="s">
        <v>13</v>
      </c>
      <c r="T2" s="22" t="s">
        <v>18</v>
      </c>
      <c r="U2" s="21" t="s">
        <v>13</v>
      </c>
    </row>
    <row r="3" spans="1:21" ht="25.5" customHeight="1">
      <c r="A3" s="13">
        <f>I3</f>
        <v>1</v>
      </c>
      <c r="B3" s="14" t="s">
        <v>146</v>
      </c>
      <c r="C3" s="14" t="s">
        <v>80</v>
      </c>
      <c r="D3" s="15">
        <v>473</v>
      </c>
      <c r="E3" s="18">
        <f>IF(D3&lt;&gt;"",IF(ISNUMBER(D3),MAX(1000/TJE1*(TJE1-D3+MIN(D:D)),0),0),"")</f>
        <v>1000</v>
      </c>
      <c r="F3" s="19">
        <f>IF(E3&lt;&gt;"",RANK(E3,E:E),"")</f>
        <v>1</v>
      </c>
      <c r="G3" s="15">
        <v>414</v>
      </c>
      <c r="H3" s="18">
        <f>IF(G3&lt;&gt;"",IF(ISNUMBER(G3),MAX(1000/TJE2*(TJE2-G3+MIN(G:G)),0),0),"")</f>
        <v>1000</v>
      </c>
      <c r="I3" s="19">
        <f>IF(H3&lt;&gt;"",RANK(H3,H:H),"")</f>
        <v>1</v>
      </c>
      <c r="J3" s="18">
        <f>IF(H3&lt;&gt;"",E3+H3,"")</f>
        <v>2000</v>
      </c>
      <c r="K3" s="19">
        <f>IF(J3&lt;&gt;"",RANK(J3,J:J),"")</f>
        <v>1</v>
      </c>
      <c r="L3" s="15">
        <v>810</v>
      </c>
      <c r="M3" s="18">
        <f>IF(L3&lt;&gt;"",IF(ISNUMBER(L3),MAX(1000/TJE3*(TJE3-L3+MIN(L:L)),0),0),"")</f>
        <v>1000</v>
      </c>
      <c r="N3" s="19">
        <f>IF(M3&lt;&gt;"",RANK(M3,M:M),"")</f>
        <v>1</v>
      </c>
      <c r="O3" s="18">
        <f>IF(M3&lt;&gt;"",J3+M3,"")</f>
        <v>3000</v>
      </c>
      <c r="P3" s="19">
        <f>IF(O3&lt;&gt;"",RANK(O3,O:O),"")</f>
        <v>1</v>
      </c>
      <c r="Q3" s="15"/>
      <c r="R3" s="16">
        <f>IF(Q3&lt;&gt;"",IF(ISNUMBER(Q3),MAX(1000/TJE4*(TJE4-Q3+MIN(Q:Q)),0),0),"")</f>
      </c>
      <c r="S3" s="13">
        <f>IF(R3&lt;&gt;"",RANK(R3,R:R),"")</f>
      </c>
      <c r="T3" s="16">
        <f>IF(R3&lt;&gt;"",O3+R3,"")</f>
      </c>
      <c r="U3" s="13">
        <f>IF(T3&lt;&gt;"",RANK(T3,T:T),"")</f>
      </c>
    </row>
    <row r="4" spans="1:21" ht="25.5" customHeight="1">
      <c r="A4" s="13">
        <f>I4</f>
        <v>2</v>
      </c>
      <c r="B4" s="14" t="s">
        <v>68</v>
      </c>
      <c r="C4" s="14" t="s">
        <v>186</v>
      </c>
      <c r="D4" s="15">
        <v>525</v>
      </c>
      <c r="E4" s="18">
        <f>IF(D4&lt;&gt;"",IF(ISNUMBER(D4),MAX(1000/TJE1*(TJE1-D4+MIN(D:D)),0),0),"")</f>
        <v>935.8024691358024</v>
      </c>
      <c r="F4" s="19">
        <f>IF(E4&lt;&gt;"",RANK(E4,E:E),"")</f>
        <v>2</v>
      </c>
      <c r="G4" s="15">
        <v>668</v>
      </c>
      <c r="H4" s="18">
        <f>IF(G4&lt;&gt;"",IF(ISNUMBER(G4),MAX(1000/TJE2*(TJE2-G4+MIN(G:G)),0),0),"")</f>
        <v>798.4126984126983</v>
      </c>
      <c r="I4" s="19">
        <f>IF(H4&lt;&gt;"",RANK(H4,H:H),"")</f>
        <v>2</v>
      </c>
      <c r="J4" s="18">
        <f>IF(H4&lt;&gt;"",E4+H4,"")</f>
        <v>1734.2151675485006</v>
      </c>
      <c r="K4" s="19">
        <f>IF(J4&lt;&gt;"",RANK(J4,J:J),"")</f>
        <v>2</v>
      </c>
      <c r="L4" s="28" t="s">
        <v>153</v>
      </c>
      <c r="M4" s="18">
        <f>IF(L4&lt;&gt;"",IF(ISNUMBER(L4),MAX(1000/TJE3*(TJE3-L4+MIN(L:L)),0),0),"")</f>
        <v>0</v>
      </c>
      <c r="N4" s="19">
        <f>IF(M4&lt;&gt;"",RANK(M4,M:M),"")</f>
        <v>2</v>
      </c>
      <c r="O4" s="18">
        <f>IF(M4&lt;&gt;"",J4+M4,"")</f>
        <v>1734.2151675485006</v>
      </c>
      <c r="P4" s="19">
        <f>IF(O4&lt;&gt;"",RANK(O4,O:O),"")</f>
        <v>2</v>
      </c>
      <c r="Q4" s="15"/>
      <c r="R4" s="16">
        <f>IF(Q4&lt;&gt;"",IF(ISNUMBER(Q4),MAX(1000/TJE4*(TJE4-Q4+MIN(Q:Q)),0),0),"")</f>
      </c>
      <c r="S4" s="13">
        <f>IF(R4&lt;&gt;"",RANK(R4,R:R),"")</f>
      </c>
      <c r="T4" s="16">
        <f>IF(R4&lt;&gt;"",O4+R4,"")</f>
      </c>
      <c r="U4" s="13">
        <f>IF(T4&lt;&gt;"",RANK(T4,T:T),"")</f>
      </c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5905511811023623" bottom="0.3937007874015748" header="0.35433070866141736" footer="0"/>
  <pageSetup horizontalDpi="300" verticalDpi="300" orientation="landscape" paperSize="9" r:id="rId1"/>
  <headerFooter alignWithMargins="0">
    <oddHeader>&amp;CKATEGORIA  TJ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80" zoomScaleNormal="80" zoomScalePageLayoutView="0" workbookViewId="0" topLeftCell="A7">
      <selection activeCell="O17" sqref="O17"/>
    </sheetView>
  </sheetViews>
  <sheetFormatPr defaultColWidth="9.00390625" defaultRowHeight="12.75"/>
  <cols>
    <col min="1" max="1" width="4.125" style="0" customWidth="1"/>
    <col min="2" max="2" width="23.00390625" style="0" customWidth="1"/>
    <col min="3" max="3" width="35.125" style="26" bestFit="1" customWidth="1"/>
    <col min="4" max="4" width="5.875" style="0" customWidth="1"/>
    <col min="5" max="5" width="11.00390625" style="0" bestFit="1" customWidth="1"/>
    <col min="6" max="6" width="3.625" style="0" customWidth="1"/>
    <col min="7" max="7" width="5.625" style="0" customWidth="1"/>
    <col min="8" max="8" width="8.875" style="0" bestFit="1" customWidth="1"/>
    <col min="9" max="9" width="3.625" style="0" customWidth="1"/>
    <col min="10" max="10" width="11.00390625" style="0" bestFit="1" customWidth="1"/>
    <col min="11" max="11" width="3.625" style="0" customWidth="1"/>
  </cols>
  <sheetData>
    <row r="1" spans="1:11" ht="12.75" customHeight="1">
      <c r="A1" s="122" t="s">
        <v>0</v>
      </c>
      <c r="B1" s="124" t="s">
        <v>19</v>
      </c>
      <c r="C1" s="124" t="s">
        <v>2</v>
      </c>
      <c r="D1" s="12" t="s">
        <v>9</v>
      </c>
      <c r="E1" s="12"/>
      <c r="F1" s="12"/>
      <c r="G1" s="12" t="s">
        <v>10</v>
      </c>
      <c r="H1" s="12"/>
      <c r="I1" s="12"/>
      <c r="J1" s="12" t="s">
        <v>14</v>
      </c>
      <c r="K1" s="12"/>
    </row>
    <row r="2" spans="1:11" s="27" customFormat="1" ht="54">
      <c r="A2" s="125"/>
      <c r="B2" s="125"/>
      <c r="C2" s="125"/>
      <c r="D2" s="41" t="s">
        <v>17</v>
      </c>
      <c r="E2" s="42" t="s">
        <v>18</v>
      </c>
      <c r="F2" s="41" t="s">
        <v>13</v>
      </c>
      <c r="G2" s="41" t="s">
        <v>17</v>
      </c>
      <c r="H2" s="42" t="s">
        <v>18</v>
      </c>
      <c r="I2" s="41" t="s">
        <v>13</v>
      </c>
      <c r="J2" s="42" t="s">
        <v>18</v>
      </c>
      <c r="K2" s="41" t="s">
        <v>13</v>
      </c>
    </row>
    <row r="3" spans="1:11" ht="25.5" customHeight="1">
      <c r="A3" s="9">
        <f aca="true" t="shared" si="0" ref="A3:A34">K3</f>
        <v>1</v>
      </c>
      <c r="B3" s="59" t="s">
        <v>117</v>
      </c>
      <c r="C3" s="99" t="s">
        <v>176</v>
      </c>
      <c r="D3" s="84">
        <v>20</v>
      </c>
      <c r="E3" s="43">
        <f aca="true" t="shared" si="1" ref="E3:E25">IF(D3&lt;&gt;"",IF(ISNUMBER(D3),MAX(1000/TME1*(TME1-D3+MIN(D$1:D$65536)),0),0),"")</f>
        <v>1000.0000000000001</v>
      </c>
      <c r="F3" s="9">
        <f aca="true" t="shared" si="2" ref="F3:F34">IF(E3&lt;&gt;"",RANK(E3,E$1:E$65536),"")</f>
        <v>1</v>
      </c>
      <c r="G3" s="87">
        <v>195</v>
      </c>
      <c r="H3" s="43">
        <f aca="true" t="shared" si="3" ref="H3:H28">IF(G3&lt;&gt;"",IF(ISNUMBER(G3),MAX(1000/TME2*(TME2-G3+MIN(G$1:G$65536)),0),0),"")</f>
        <v>965.8119658119658</v>
      </c>
      <c r="I3" s="9">
        <f aca="true" t="shared" si="4" ref="I3:I34">IF(H3&lt;&gt;"",RANK(H3,H$1:H$65536),"")</f>
        <v>2</v>
      </c>
      <c r="J3" s="43">
        <f aca="true" t="shared" si="5" ref="J3:J26">IF(H3&lt;&gt;"",E3+H3,"")</f>
        <v>1965.8119658119658</v>
      </c>
      <c r="K3" s="9">
        <f aca="true" t="shared" si="6" ref="K3:K34">IF(J3&lt;&gt;"",RANK(J3,J$1:J$65536),"")</f>
        <v>1</v>
      </c>
    </row>
    <row r="4" spans="1:11" ht="25.5" customHeight="1">
      <c r="A4" s="9">
        <f t="shared" si="0"/>
        <v>2</v>
      </c>
      <c r="B4" s="45" t="s">
        <v>109</v>
      </c>
      <c r="C4" s="99" t="s">
        <v>115</v>
      </c>
      <c r="D4" s="10">
        <v>75</v>
      </c>
      <c r="E4" s="43">
        <f t="shared" si="1"/>
        <v>944.4444444444445</v>
      </c>
      <c r="F4" s="9">
        <f t="shared" si="2"/>
        <v>4</v>
      </c>
      <c r="G4" s="10">
        <v>199</v>
      </c>
      <c r="H4" s="43">
        <f t="shared" si="3"/>
        <v>962.3931623931624</v>
      </c>
      <c r="I4" s="9">
        <f t="shared" si="4"/>
        <v>3</v>
      </c>
      <c r="J4" s="43">
        <f t="shared" si="5"/>
        <v>1906.837606837607</v>
      </c>
      <c r="K4" s="9">
        <f t="shared" si="6"/>
        <v>2</v>
      </c>
    </row>
    <row r="5" spans="1:11" ht="25.5" customHeight="1">
      <c r="A5" s="9">
        <f t="shared" si="0"/>
        <v>3</v>
      </c>
      <c r="B5" s="59" t="s">
        <v>75</v>
      </c>
      <c r="C5" s="99" t="s">
        <v>176</v>
      </c>
      <c r="D5" s="46">
        <v>115</v>
      </c>
      <c r="E5" s="43">
        <f t="shared" si="1"/>
        <v>904.0404040404042</v>
      </c>
      <c r="F5" s="9">
        <f t="shared" si="2"/>
        <v>8</v>
      </c>
      <c r="G5" s="87">
        <v>155</v>
      </c>
      <c r="H5" s="43">
        <f t="shared" si="3"/>
        <v>1000</v>
      </c>
      <c r="I5" s="9">
        <f t="shared" si="4"/>
        <v>1</v>
      </c>
      <c r="J5" s="43">
        <f t="shared" si="5"/>
        <v>1904.0404040404042</v>
      </c>
      <c r="K5" s="9">
        <f t="shared" si="6"/>
        <v>3</v>
      </c>
    </row>
    <row r="6" spans="1:11" ht="25.5" customHeight="1">
      <c r="A6" s="9">
        <f t="shared" si="0"/>
        <v>4</v>
      </c>
      <c r="B6" s="59" t="s">
        <v>116</v>
      </c>
      <c r="C6" s="99" t="s">
        <v>181</v>
      </c>
      <c r="D6" s="46">
        <v>70</v>
      </c>
      <c r="E6" s="43">
        <f t="shared" si="1"/>
        <v>949.4949494949495</v>
      </c>
      <c r="F6" s="9">
        <f t="shared" si="2"/>
        <v>3</v>
      </c>
      <c r="G6" s="87">
        <v>250</v>
      </c>
      <c r="H6" s="43">
        <f t="shared" si="3"/>
        <v>918.8034188034187</v>
      </c>
      <c r="I6" s="9">
        <f t="shared" si="4"/>
        <v>4</v>
      </c>
      <c r="J6" s="43">
        <f t="shared" si="5"/>
        <v>1868.2983682983681</v>
      </c>
      <c r="K6" s="9">
        <f t="shared" si="6"/>
        <v>4</v>
      </c>
    </row>
    <row r="7" spans="1:11" ht="25.5" customHeight="1">
      <c r="A7" s="9">
        <f t="shared" si="0"/>
        <v>5</v>
      </c>
      <c r="B7" s="59" t="s">
        <v>71</v>
      </c>
      <c r="C7" s="100" t="s">
        <v>182</v>
      </c>
      <c r="D7" s="46">
        <v>55</v>
      </c>
      <c r="E7" s="43">
        <f t="shared" si="1"/>
        <v>964.6464646464647</v>
      </c>
      <c r="F7" s="9">
        <f t="shared" si="2"/>
        <v>2</v>
      </c>
      <c r="G7" s="87">
        <v>410</v>
      </c>
      <c r="H7" s="43">
        <f t="shared" si="3"/>
        <v>782.051282051282</v>
      </c>
      <c r="I7" s="9">
        <f t="shared" si="4"/>
        <v>6</v>
      </c>
      <c r="J7" s="43">
        <f t="shared" si="5"/>
        <v>1746.6977466977467</v>
      </c>
      <c r="K7" s="9">
        <f t="shared" si="6"/>
        <v>5</v>
      </c>
    </row>
    <row r="8" spans="1:11" ht="25.5" customHeight="1">
      <c r="A8" s="9">
        <f t="shared" si="0"/>
        <v>6</v>
      </c>
      <c r="B8" s="45" t="s">
        <v>118</v>
      </c>
      <c r="C8" s="99" t="s">
        <v>182</v>
      </c>
      <c r="D8" s="10">
        <v>87</v>
      </c>
      <c r="E8" s="43">
        <f t="shared" si="1"/>
        <v>932.3232323232323</v>
      </c>
      <c r="F8" s="9">
        <f t="shared" si="2"/>
        <v>7</v>
      </c>
      <c r="G8" s="10">
        <v>483</v>
      </c>
      <c r="H8" s="43">
        <f t="shared" si="3"/>
        <v>719.6581196581196</v>
      </c>
      <c r="I8" s="9">
        <f t="shared" si="4"/>
        <v>7</v>
      </c>
      <c r="J8" s="43">
        <f t="shared" si="5"/>
        <v>1651.981351981352</v>
      </c>
      <c r="K8" s="9">
        <f t="shared" si="6"/>
        <v>6</v>
      </c>
    </row>
    <row r="9" spans="1:11" ht="25.5" customHeight="1">
      <c r="A9" s="9">
        <f t="shared" si="0"/>
        <v>7</v>
      </c>
      <c r="B9" s="45" t="s">
        <v>125</v>
      </c>
      <c r="C9" s="99" t="s">
        <v>183</v>
      </c>
      <c r="D9" s="10">
        <v>85</v>
      </c>
      <c r="E9" s="43">
        <f t="shared" si="1"/>
        <v>934.3434343434344</v>
      </c>
      <c r="F9" s="9">
        <f t="shared" si="2"/>
        <v>5</v>
      </c>
      <c r="G9" s="10">
        <v>601</v>
      </c>
      <c r="H9" s="43">
        <f t="shared" si="3"/>
        <v>618.8034188034188</v>
      </c>
      <c r="I9" s="9">
        <f t="shared" si="4"/>
        <v>10</v>
      </c>
      <c r="J9" s="43">
        <f t="shared" si="5"/>
        <v>1553.1468531468531</v>
      </c>
      <c r="K9" s="9">
        <f t="shared" si="6"/>
        <v>7</v>
      </c>
    </row>
    <row r="10" spans="1:11" ht="25.5" customHeight="1">
      <c r="A10" s="9">
        <f t="shared" si="0"/>
        <v>8</v>
      </c>
      <c r="B10" s="59" t="s">
        <v>123</v>
      </c>
      <c r="C10" s="100" t="s">
        <v>124</v>
      </c>
      <c r="D10" s="46">
        <v>140</v>
      </c>
      <c r="E10" s="43">
        <f t="shared" si="1"/>
        <v>878.7878787878789</v>
      </c>
      <c r="F10" s="9">
        <f t="shared" si="2"/>
        <v>9</v>
      </c>
      <c r="G10" s="87">
        <v>600</v>
      </c>
      <c r="H10" s="43">
        <f t="shared" si="3"/>
        <v>619.6581196581196</v>
      </c>
      <c r="I10" s="9">
        <f t="shared" si="4"/>
        <v>9</v>
      </c>
      <c r="J10" s="43">
        <f t="shared" si="5"/>
        <v>1498.4459984459986</v>
      </c>
      <c r="K10" s="9">
        <f t="shared" si="6"/>
        <v>8</v>
      </c>
    </row>
    <row r="11" spans="1:11" ht="25.5" customHeight="1">
      <c r="A11" s="9">
        <f t="shared" si="0"/>
        <v>9</v>
      </c>
      <c r="B11" s="59" t="s">
        <v>66</v>
      </c>
      <c r="C11" s="99" t="s">
        <v>67</v>
      </c>
      <c r="D11" s="61">
        <v>85</v>
      </c>
      <c r="E11" s="43">
        <f t="shared" si="1"/>
        <v>934.3434343434344</v>
      </c>
      <c r="F11" s="9">
        <f t="shared" si="2"/>
        <v>5</v>
      </c>
      <c r="G11" s="87">
        <v>740</v>
      </c>
      <c r="H11" s="43">
        <f t="shared" si="3"/>
        <v>500</v>
      </c>
      <c r="I11" s="9">
        <f t="shared" si="4"/>
        <v>13</v>
      </c>
      <c r="J11" s="43">
        <f t="shared" si="5"/>
        <v>1434.3434343434344</v>
      </c>
      <c r="K11" s="9">
        <f t="shared" si="6"/>
        <v>9</v>
      </c>
    </row>
    <row r="12" spans="1:11" ht="25.5" customHeight="1">
      <c r="A12" s="9">
        <f t="shared" si="0"/>
        <v>10</v>
      </c>
      <c r="B12" s="45" t="s">
        <v>133</v>
      </c>
      <c r="C12" s="99" t="s">
        <v>182</v>
      </c>
      <c r="D12" s="10">
        <v>340</v>
      </c>
      <c r="E12" s="43">
        <f t="shared" si="1"/>
        <v>676.7676767676768</v>
      </c>
      <c r="F12" s="9">
        <f t="shared" si="2"/>
        <v>14</v>
      </c>
      <c r="G12" s="10">
        <v>580</v>
      </c>
      <c r="H12" s="43">
        <f t="shared" si="3"/>
        <v>636.7521367521367</v>
      </c>
      <c r="I12" s="9">
        <f t="shared" si="4"/>
        <v>8</v>
      </c>
      <c r="J12" s="43">
        <f t="shared" si="5"/>
        <v>1313.5198135198134</v>
      </c>
      <c r="K12" s="9">
        <f t="shared" si="6"/>
        <v>10</v>
      </c>
    </row>
    <row r="13" spans="1:11" ht="25.5" customHeight="1">
      <c r="A13" s="9">
        <f t="shared" si="0"/>
        <v>11</v>
      </c>
      <c r="B13" s="45" t="s">
        <v>126</v>
      </c>
      <c r="C13" s="99" t="s">
        <v>176</v>
      </c>
      <c r="D13" s="10">
        <v>550</v>
      </c>
      <c r="E13" s="43">
        <f t="shared" si="1"/>
        <v>464.64646464646466</v>
      </c>
      <c r="F13" s="9">
        <f t="shared" si="2"/>
        <v>17</v>
      </c>
      <c r="G13" s="10">
        <v>390</v>
      </c>
      <c r="H13" s="43">
        <f t="shared" si="3"/>
        <v>799.1452991452991</v>
      </c>
      <c r="I13" s="9">
        <f t="shared" si="4"/>
        <v>5</v>
      </c>
      <c r="J13" s="43">
        <f t="shared" si="5"/>
        <v>1263.7917637917637</v>
      </c>
      <c r="K13" s="9">
        <f t="shared" si="6"/>
        <v>11</v>
      </c>
    </row>
    <row r="14" spans="1:11" ht="25.5" customHeight="1">
      <c r="A14" s="9">
        <f t="shared" si="0"/>
        <v>12</v>
      </c>
      <c r="B14" s="59" t="s">
        <v>114</v>
      </c>
      <c r="C14" s="99" t="s">
        <v>115</v>
      </c>
      <c r="D14" s="61">
        <v>275</v>
      </c>
      <c r="E14" s="43">
        <f t="shared" si="1"/>
        <v>742.4242424242425</v>
      </c>
      <c r="F14" s="9">
        <f t="shared" si="2"/>
        <v>12</v>
      </c>
      <c r="G14" s="87">
        <v>718</v>
      </c>
      <c r="H14" s="43">
        <f t="shared" si="3"/>
        <v>518.8034188034188</v>
      </c>
      <c r="I14" s="9">
        <f t="shared" si="4"/>
        <v>11</v>
      </c>
      <c r="J14" s="43">
        <f t="shared" si="5"/>
        <v>1261.2276612276614</v>
      </c>
      <c r="K14" s="9">
        <f t="shared" si="6"/>
        <v>12</v>
      </c>
    </row>
    <row r="15" spans="1:11" ht="25.5" customHeight="1">
      <c r="A15" s="9">
        <f t="shared" si="0"/>
        <v>13</v>
      </c>
      <c r="B15" s="59" t="s">
        <v>81</v>
      </c>
      <c r="C15" s="100" t="s">
        <v>184</v>
      </c>
      <c r="D15" s="46">
        <v>295</v>
      </c>
      <c r="E15" s="43">
        <f t="shared" si="1"/>
        <v>722.2222222222223</v>
      </c>
      <c r="F15" s="9">
        <f t="shared" si="2"/>
        <v>13</v>
      </c>
      <c r="G15" s="87">
        <v>878</v>
      </c>
      <c r="H15" s="43">
        <f t="shared" si="3"/>
        <v>382.05128205128204</v>
      </c>
      <c r="I15" s="9">
        <f t="shared" si="4"/>
        <v>15</v>
      </c>
      <c r="J15" s="43">
        <f t="shared" si="5"/>
        <v>1104.2735042735044</v>
      </c>
      <c r="K15" s="9">
        <f t="shared" si="6"/>
        <v>13</v>
      </c>
    </row>
    <row r="16" spans="1:11" ht="25.5" customHeight="1">
      <c r="A16" s="9">
        <f t="shared" si="0"/>
        <v>14</v>
      </c>
      <c r="B16" s="45" t="s">
        <v>62</v>
      </c>
      <c r="C16" s="99" t="s">
        <v>176</v>
      </c>
      <c r="D16" s="10">
        <v>190</v>
      </c>
      <c r="E16" s="43">
        <f t="shared" si="1"/>
        <v>828.2828282828283</v>
      </c>
      <c r="F16" s="9">
        <f t="shared" si="2"/>
        <v>10</v>
      </c>
      <c r="G16" s="10">
        <v>1065</v>
      </c>
      <c r="H16" s="43">
        <f t="shared" si="3"/>
        <v>222.2222222222222</v>
      </c>
      <c r="I16" s="9">
        <f t="shared" si="4"/>
        <v>17</v>
      </c>
      <c r="J16" s="43">
        <f t="shared" si="5"/>
        <v>1050.5050505050506</v>
      </c>
      <c r="K16" s="9">
        <f t="shared" si="6"/>
        <v>14</v>
      </c>
    </row>
    <row r="17" spans="1:11" ht="25.5" customHeight="1">
      <c r="A17" s="9">
        <f t="shared" si="0"/>
        <v>15</v>
      </c>
      <c r="B17" s="59" t="s">
        <v>110</v>
      </c>
      <c r="C17" s="100" t="s">
        <v>176</v>
      </c>
      <c r="D17" s="61">
        <v>265</v>
      </c>
      <c r="E17" s="43">
        <f t="shared" si="1"/>
        <v>752.5252525252525</v>
      </c>
      <c r="F17" s="9">
        <f t="shared" si="2"/>
        <v>11</v>
      </c>
      <c r="G17" s="87">
        <v>1170</v>
      </c>
      <c r="H17" s="43">
        <f t="shared" si="3"/>
        <v>132.47863247863248</v>
      </c>
      <c r="I17" s="9">
        <f t="shared" si="4"/>
        <v>20</v>
      </c>
      <c r="J17" s="43">
        <f t="shared" si="5"/>
        <v>885.003885003885</v>
      </c>
      <c r="K17" s="9">
        <f t="shared" si="6"/>
        <v>15</v>
      </c>
    </row>
    <row r="18" spans="1:11" ht="25.5" customHeight="1">
      <c r="A18" s="9">
        <f t="shared" si="0"/>
        <v>16</v>
      </c>
      <c r="B18" s="59" t="s">
        <v>112</v>
      </c>
      <c r="C18" s="99" t="s">
        <v>176</v>
      </c>
      <c r="D18" s="61">
        <v>495</v>
      </c>
      <c r="E18" s="43">
        <f t="shared" si="1"/>
        <v>520.2020202020202</v>
      </c>
      <c r="F18" s="9">
        <f t="shared" si="2"/>
        <v>15</v>
      </c>
      <c r="G18" s="87">
        <v>1005</v>
      </c>
      <c r="H18" s="43">
        <f t="shared" si="3"/>
        <v>273.5042735042735</v>
      </c>
      <c r="I18" s="9">
        <f t="shared" si="4"/>
        <v>16</v>
      </c>
      <c r="J18" s="43">
        <f t="shared" si="5"/>
        <v>793.7062937062938</v>
      </c>
      <c r="K18" s="9">
        <f t="shared" si="6"/>
        <v>16</v>
      </c>
    </row>
    <row r="19" spans="1:11" ht="25.5" customHeight="1">
      <c r="A19" s="9">
        <f t="shared" si="0"/>
        <v>17</v>
      </c>
      <c r="B19" s="59" t="s">
        <v>113</v>
      </c>
      <c r="C19" s="100" t="s">
        <v>182</v>
      </c>
      <c r="D19" s="46">
        <v>765</v>
      </c>
      <c r="E19" s="43">
        <f t="shared" si="1"/>
        <v>247.4747474747475</v>
      </c>
      <c r="F19" s="9">
        <f t="shared" si="2"/>
        <v>18</v>
      </c>
      <c r="G19" s="87">
        <v>855</v>
      </c>
      <c r="H19" s="43">
        <f t="shared" si="3"/>
        <v>401.7094017094017</v>
      </c>
      <c r="I19" s="9">
        <f t="shared" si="4"/>
        <v>14</v>
      </c>
      <c r="J19" s="43">
        <f t="shared" si="5"/>
        <v>649.1841491841492</v>
      </c>
      <c r="K19" s="9">
        <f t="shared" si="6"/>
        <v>17</v>
      </c>
    </row>
    <row r="20" spans="1:11" ht="25.5" customHeight="1">
      <c r="A20" s="9">
        <f t="shared" si="0"/>
        <v>18</v>
      </c>
      <c r="B20" s="45" t="s">
        <v>120</v>
      </c>
      <c r="C20" s="100" t="s">
        <v>185</v>
      </c>
      <c r="D20" s="10">
        <v>502</v>
      </c>
      <c r="E20" s="43">
        <f t="shared" si="1"/>
        <v>513.1313131313132</v>
      </c>
      <c r="F20" s="9">
        <f t="shared" si="2"/>
        <v>16</v>
      </c>
      <c r="G20" s="10">
        <v>1200</v>
      </c>
      <c r="H20" s="43">
        <f t="shared" si="3"/>
        <v>106.83760683760683</v>
      </c>
      <c r="I20" s="9">
        <f t="shared" si="4"/>
        <v>21</v>
      </c>
      <c r="J20" s="43">
        <f t="shared" si="5"/>
        <v>619.96891996892</v>
      </c>
      <c r="K20" s="9">
        <f t="shared" si="6"/>
        <v>18</v>
      </c>
    </row>
    <row r="21" spans="1:11" ht="25.5" customHeight="1">
      <c r="A21" s="9">
        <f t="shared" si="0"/>
        <v>19</v>
      </c>
      <c r="B21" s="59" t="s">
        <v>127</v>
      </c>
      <c r="C21" s="99" t="s">
        <v>182</v>
      </c>
      <c r="D21" s="61">
        <v>905</v>
      </c>
      <c r="E21" s="43">
        <f t="shared" si="1"/>
        <v>106.06060606060606</v>
      </c>
      <c r="F21" s="9">
        <f t="shared" si="2"/>
        <v>22</v>
      </c>
      <c r="G21" s="87">
        <v>729</v>
      </c>
      <c r="H21" s="43">
        <f t="shared" si="3"/>
        <v>509.40170940170935</v>
      </c>
      <c r="I21" s="9">
        <f t="shared" si="4"/>
        <v>12</v>
      </c>
      <c r="J21" s="43">
        <f t="shared" si="5"/>
        <v>615.4623154623155</v>
      </c>
      <c r="K21" s="9">
        <f t="shared" si="6"/>
        <v>19</v>
      </c>
    </row>
    <row r="22" spans="1:11" ht="25.5" customHeight="1">
      <c r="A22" s="9">
        <f t="shared" si="0"/>
        <v>20</v>
      </c>
      <c r="B22" s="59" t="s">
        <v>132</v>
      </c>
      <c r="C22" s="100" t="s">
        <v>67</v>
      </c>
      <c r="D22" s="61">
        <v>830</v>
      </c>
      <c r="E22" s="43">
        <f t="shared" si="1"/>
        <v>181.81818181818184</v>
      </c>
      <c r="F22" s="9">
        <f t="shared" si="2"/>
        <v>20</v>
      </c>
      <c r="G22" s="87">
        <v>1125</v>
      </c>
      <c r="H22" s="43">
        <f t="shared" si="3"/>
        <v>170.94017094017093</v>
      </c>
      <c r="I22" s="9">
        <f t="shared" si="4"/>
        <v>18</v>
      </c>
      <c r="J22" s="43">
        <f t="shared" si="5"/>
        <v>352.75835275835277</v>
      </c>
      <c r="K22" s="9">
        <f t="shared" si="6"/>
        <v>20</v>
      </c>
    </row>
    <row r="23" spans="1:11" s="83" customFormat="1" ht="25.5" customHeight="1">
      <c r="A23" s="9">
        <f t="shared" si="0"/>
        <v>21</v>
      </c>
      <c r="B23" s="62" t="s">
        <v>111</v>
      </c>
      <c r="C23" s="100" t="s">
        <v>73</v>
      </c>
      <c r="D23" s="46">
        <v>821</v>
      </c>
      <c r="E23" s="43">
        <f t="shared" si="1"/>
        <v>190.90909090909093</v>
      </c>
      <c r="F23" s="9">
        <f t="shared" si="2"/>
        <v>19</v>
      </c>
      <c r="G23" s="87">
        <v>1200</v>
      </c>
      <c r="H23" s="43">
        <f t="shared" si="3"/>
        <v>106.83760683760683</v>
      </c>
      <c r="I23" s="9">
        <f t="shared" si="4"/>
        <v>21</v>
      </c>
      <c r="J23" s="43">
        <f t="shared" si="5"/>
        <v>297.74669774669775</v>
      </c>
      <c r="K23" s="9">
        <f t="shared" si="6"/>
        <v>21</v>
      </c>
    </row>
    <row r="24" spans="1:11" ht="25.5" customHeight="1">
      <c r="A24" s="9">
        <f t="shared" si="0"/>
        <v>22</v>
      </c>
      <c r="B24" s="45" t="s">
        <v>119</v>
      </c>
      <c r="C24" s="99" t="s">
        <v>67</v>
      </c>
      <c r="D24" s="10">
        <v>840</v>
      </c>
      <c r="E24" s="43">
        <f t="shared" si="1"/>
        <v>171.71717171717174</v>
      </c>
      <c r="F24" s="9">
        <f t="shared" si="2"/>
        <v>21</v>
      </c>
      <c r="G24" s="87">
        <v>1215</v>
      </c>
      <c r="H24" s="43">
        <f t="shared" si="3"/>
        <v>94.01709401709401</v>
      </c>
      <c r="I24" s="9">
        <f t="shared" si="4"/>
        <v>23</v>
      </c>
      <c r="J24" s="43">
        <f t="shared" si="5"/>
        <v>265.73426573426576</v>
      </c>
      <c r="K24" s="9">
        <f t="shared" si="6"/>
        <v>22</v>
      </c>
    </row>
    <row r="25" spans="1:11" ht="25.5" customHeight="1">
      <c r="A25" s="9">
        <f t="shared" si="0"/>
        <v>23</v>
      </c>
      <c r="B25" s="45" t="s">
        <v>121</v>
      </c>
      <c r="C25" s="99" t="s">
        <v>182</v>
      </c>
      <c r="D25" s="10">
        <v>920</v>
      </c>
      <c r="E25" s="43">
        <f t="shared" si="1"/>
        <v>90.90909090909092</v>
      </c>
      <c r="F25" s="9">
        <f t="shared" si="2"/>
        <v>23</v>
      </c>
      <c r="G25" s="10">
        <v>1155</v>
      </c>
      <c r="H25" s="43">
        <f t="shared" si="3"/>
        <v>145.2991452991453</v>
      </c>
      <c r="I25" s="9">
        <f t="shared" si="4"/>
        <v>19</v>
      </c>
      <c r="J25" s="43">
        <f t="shared" si="5"/>
        <v>236.2082362082362</v>
      </c>
      <c r="K25" s="9">
        <f t="shared" si="6"/>
        <v>23</v>
      </c>
    </row>
    <row r="26" spans="1:11" ht="25.5" customHeight="1">
      <c r="A26" s="9">
        <f t="shared" si="0"/>
        <v>24</v>
      </c>
      <c r="B26" s="59" t="s">
        <v>122</v>
      </c>
      <c r="C26" s="100" t="s">
        <v>134</v>
      </c>
      <c r="D26" s="46">
        <v>1090</v>
      </c>
      <c r="E26" s="43">
        <v>1</v>
      </c>
      <c r="F26" s="9">
        <f t="shared" si="2"/>
        <v>24</v>
      </c>
      <c r="G26" s="87" t="s">
        <v>131</v>
      </c>
      <c r="H26" s="43">
        <f t="shared" si="3"/>
        <v>0</v>
      </c>
      <c r="I26" s="9">
        <f t="shared" si="4"/>
        <v>24</v>
      </c>
      <c r="J26" s="43">
        <f t="shared" si="5"/>
        <v>1</v>
      </c>
      <c r="K26" s="9">
        <f t="shared" si="6"/>
        <v>24</v>
      </c>
    </row>
    <row r="27" spans="1:12" ht="25.5" customHeight="1">
      <c r="A27" s="93">
        <f t="shared" si="0"/>
      </c>
      <c r="B27" s="101"/>
      <c r="C27" s="102"/>
      <c r="D27" s="103"/>
      <c r="E27" s="92">
        <f aca="true" t="shared" si="7" ref="E27:E34">IF(D27&lt;&gt;"",IF(ISNUMBER(D27),MAX(1000/TME1*(TME1-D27+MIN(D$1:D$65536)),0),0),"")</f>
      </c>
      <c r="F27" s="93">
        <f t="shared" si="2"/>
      </c>
      <c r="G27" s="104"/>
      <c r="H27" s="92">
        <f t="shared" si="3"/>
      </c>
      <c r="I27" s="93">
        <f t="shared" si="4"/>
      </c>
      <c r="J27" s="92"/>
      <c r="K27" s="93">
        <f t="shared" si="6"/>
      </c>
      <c r="L27" s="69"/>
    </row>
    <row r="28" spans="1:12" ht="25.5" customHeight="1">
      <c r="A28" s="93">
        <f t="shared" si="0"/>
      </c>
      <c r="B28" s="101"/>
      <c r="C28" s="102"/>
      <c r="D28" s="105"/>
      <c r="E28" s="92">
        <f t="shared" si="7"/>
      </c>
      <c r="F28" s="93">
        <f t="shared" si="2"/>
      </c>
      <c r="G28" s="104"/>
      <c r="H28" s="92">
        <f t="shared" si="3"/>
      </c>
      <c r="I28" s="93">
        <f t="shared" si="4"/>
      </c>
      <c r="J28" s="92"/>
      <c r="K28" s="93">
        <f t="shared" si="6"/>
      </c>
      <c r="L28" s="69"/>
    </row>
    <row r="29" spans="1:12" ht="25.5" customHeight="1">
      <c r="A29" s="93">
        <f t="shared" si="0"/>
      </c>
      <c r="B29" s="101"/>
      <c r="C29" s="102"/>
      <c r="D29" s="105"/>
      <c r="E29" s="92">
        <f t="shared" si="7"/>
      </c>
      <c r="F29" s="93">
        <f t="shared" si="2"/>
      </c>
      <c r="G29" s="104"/>
      <c r="H29" s="92">
        <f aca="true" t="shared" si="8" ref="H29:H34">IF(G29&lt;&gt;"",IF(ISNUMBER(G29),MAX(1000/TME2*(TME2-G29+MIN(G$1:G$65536)),0),0),"")</f>
      </c>
      <c r="I29" s="93">
        <f t="shared" si="4"/>
      </c>
      <c r="J29" s="92"/>
      <c r="K29" s="93">
        <f t="shared" si="6"/>
      </c>
      <c r="L29" s="69"/>
    </row>
    <row r="30" spans="1:12" ht="25.5" customHeight="1">
      <c r="A30" s="93">
        <f t="shared" si="0"/>
      </c>
      <c r="B30" s="101"/>
      <c r="C30" s="102"/>
      <c r="D30" s="103"/>
      <c r="E30" s="92">
        <f t="shared" si="7"/>
      </c>
      <c r="F30" s="93">
        <f t="shared" si="2"/>
      </c>
      <c r="G30" s="104"/>
      <c r="H30" s="92">
        <f t="shared" si="8"/>
      </c>
      <c r="I30" s="93">
        <f t="shared" si="4"/>
      </c>
      <c r="J30" s="92"/>
      <c r="K30" s="93">
        <f t="shared" si="6"/>
      </c>
      <c r="L30" s="69"/>
    </row>
    <row r="31" spans="1:12" ht="25.5" customHeight="1">
      <c r="A31" s="93">
        <f t="shared" si="0"/>
      </c>
      <c r="B31" s="106"/>
      <c r="C31" s="102"/>
      <c r="D31" s="107"/>
      <c r="E31" s="92">
        <f t="shared" si="7"/>
      </c>
      <c r="F31" s="93">
        <f t="shared" si="2"/>
      </c>
      <c r="G31" s="107"/>
      <c r="H31" s="92">
        <f t="shared" si="8"/>
      </c>
      <c r="I31" s="93">
        <f t="shared" si="4"/>
      </c>
      <c r="J31" s="92"/>
      <c r="K31" s="93">
        <f t="shared" si="6"/>
      </c>
      <c r="L31" s="69"/>
    </row>
    <row r="32" spans="1:12" ht="25.5" customHeight="1">
      <c r="A32" s="93">
        <f t="shared" si="0"/>
      </c>
      <c r="B32" s="106"/>
      <c r="C32" s="102"/>
      <c r="D32" s="107"/>
      <c r="E32" s="92">
        <f t="shared" si="7"/>
      </c>
      <c r="F32" s="93">
        <f t="shared" si="2"/>
      </c>
      <c r="G32" s="107"/>
      <c r="H32" s="92">
        <f t="shared" si="8"/>
      </c>
      <c r="I32" s="93">
        <f t="shared" si="4"/>
      </c>
      <c r="J32" s="92"/>
      <c r="K32" s="93">
        <f t="shared" si="6"/>
      </c>
      <c r="L32" s="69"/>
    </row>
    <row r="33" spans="1:12" ht="25.5" customHeight="1">
      <c r="A33" s="93">
        <f t="shared" si="0"/>
      </c>
      <c r="B33" s="106"/>
      <c r="C33" s="106"/>
      <c r="D33" s="107"/>
      <c r="E33" s="92">
        <f t="shared" si="7"/>
      </c>
      <c r="F33" s="93">
        <f t="shared" si="2"/>
      </c>
      <c r="G33" s="107"/>
      <c r="H33" s="92">
        <f t="shared" si="8"/>
      </c>
      <c r="I33" s="93">
        <f t="shared" si="4"/>
      </c>
      <c r="J33" s="92"/>
      <c r="K33" s="93">
        <f t="shared" si="6"/>
      </c>
      <c r="L33" s="69"/>
    </row>
    <row r="34" spans="1:12" ht="25.5" customHeight="1">
      <c r="A34" s="93">
        <f t="shared" si="0"/>
      </c>
      <c r="B34" s="106"/>
      <c r="C34" s="102"/>
      <c r="D34" s="107"/>
      <c r="E34" s="92">
        <f t="shared" si="7"/>
      </c>
      <c r="F34" s="93">
        <f t="shared" si="2"/>
      </c>
      <c r="G34" s="107"/>
      <c r="H34" s="92">
        <f t="shared" si="8"/>
      </c>
      <c r="I34" s="93">
        <f t="shared" si="4"/>
      </c>
      <c r="J34" s="92"/>
      <c r="K34" s="93">
        <f t="shared" si="6"/>
      </c>
      <c r="L34" s="69"/>
    </row>
  </sheetData>
  <sheetProtection/>
  <mergeCells count="3">
    <mergeCell ref="A1:A2"/>
    <mergeCell ref="B1:B2"/>
    <mergeCell ref="C1:C2"/>
  </mergeCells>
  <printOptions horizontalCentered="1"/>
  <pageMargins left="0.4724409448818898" right="0.4724409448818898" top="0.47" bottom="0.5118110236220472" header="0.26" footer="0.5118110236220472"/>
  <pageSetup fitToHeight="1" fitToWidth="1" horizontalDpi="300" verticalDpi="300" orientation="portrait" paperSize="9" scale="82" r:id="rId1"/>
  <headerFooter alignWithMargins="0">
    <oddHeader>&amp;CKATEGORIA  TM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7"/>
  <sheetViews>
    <sheetView zoomScale="80" zoomScaleNormal="80" zoomScalePageLayoutView="0" workbookViewId="0" topLeftCell="A1">
      <selection activeCell="C25" sqref="C25"/>
    </sheetView>
  </sheetViews>
  <sheetFormatPr defaultColWidth="9.00390625" defaultRowHeight="12.75"/>
  <cols>
    <col min="1" max="1" width="3.00390625" style="0" customWidth="1"/>
    <col min="2" max="2" width="24.375" style="0" customWidth="1"/>
    <col min="3" max="3" width="30.00390625" style="26" bestFit="1" customWidth="1"/>
    <col min="4" max="4" width="5.75390625" style="0" bestFit="1" customWidth="1"/>
    <col min="5" max="5" width="8.625" style="0" customWidth="1"/>
    <col min="6" max="6" width="3.625" style="0" customWidth="1"/>
    <col min="7" max="7" width="5.625" style="0" customWidth="1"/>
    <col min="8" max="8" width="8.625" style="0" bestFit="1" customWidth="1"/>
    <col min="9" max="9" width="3.625" style="0" customWidth="1"/>
    <col min="10" max="10" width="8.625" style="0" bestFit="1" customWidth="1"/>
    <col min="11" max="11" width="3.625" style="0" customWidth="1"/>
    <col min="12" max="41" width="0" style="0" hidden="1" customWidth="1"/>
  </cols>
  <sheetData>
    <row r="1" spans="1:11" ht="12.75" customHeight="1">
      <c r="A1" s="122" t="s">
        <v>0</v>
      </c>
      <c r="B1" s="124" t="s">
        <v>1</v>
      </c>
      <c r="C1" s="124" t="s">
        <v>2</v>
      </c>
      <c r="D1" s="12" t="s">
        <v>9</v>
      </c>
      <c r="E1" s="12"/>
      <c r="F1" s="12"/>
      <c r="G1" s="12" t="s">
        <v>10</v>
      </c>
      <c r="H1" s="12"/>
      <c r="I1" s="12"/>
      <c r="J1" s="12" t="s">
        <v>14</v>
      </c>
      <c r="K1" s="12"/>
    </row>
    <row r="2" spans="1:11" s="27" customFormat="1" ht="72" customHeight="1">
      <c r="A2" s="123"/>
      <c r="B2" s="123"/>
      <c r="C2" s="123"/>
      <c r="D2" s="39" t="s">
        <v>17</v>
      </c>
      <c r="E2" s="40" t="s">
        <v>18</v>
      </c>
      <c r="F2" s="39" t="s">
        <v>13</v>
      </c>
      <c r="G2" s="39" t="s">
        <v>17</v>
      </c>
      <c r="H2" s="40" t="s">
        <v>18</v>
      </c>
      <c r="I2" s="39" t="s">
        <v>13</v>
      </c>
      <c r="J2" s="40" t="s">
        <v>18</v>
      </c>
      <c r="K2" s="39" t="s">
        <v>13</v>
      </c>
    </row>
    <row r="3" spans="1:11" ht="25.5">
      <c r="A3" s="86">
        <f aca="true" t="shared" si="0" ref="A3:A37">K3</f>
        <v>1</v>
      </c>
      <c r="B3" s="60" t="s">
        <v>102</v>
      </c>
      <c r="C3" s="96" t="s">
        <v>178</v>
      </c>
      <c r="D3" s="61">
        <v>25</v>
      </c>
      <c r="E3" s="43">
        <f aca="true" t="shared" si="1" ref="E3:E31">IF(D3&lt;&gt;"",IF(ISNUMBER(D3),MAX(1000/TDE1*(TDE1-D3+MIN(D$1:D$65536)),0),0),"")</f>
        <v>972.2222222222223</v>
      </c>
      <c r="F3" s="9">
        <f aca="true" t="shared" si="2" ref="F3:F35">IF(E3&lt;&gt;"",RANK(E3,E$1:E$65536),"")</f>
        <v>4</v>
      </c>
      <c r="G3" s="46">
        <v>25</v>
      </c>
      <c r="H3" s="43">
        <f aca="true" t="shared" si="3" ref="H3:H32">IF(G3&lt;&gt;"",IF(ISNUMBER(G3),MAX(1000/TDE2*(TDE2-G3+MIN(G$1:G$65536)),0),0),"")</f>
        <v>1000</v>
      </c>
      <c r="I3" s="9">
        <f aca="true" t="shared" si="4" ref="I3:I35">IF(H3&lt;&gt;"",RANK(H3,H$1:H$65536),"")</f>
        <v>1</v>
      </c>
      <c r="J3" s="43">
        <f aca="true" t="shared" si="5" ref="J3:J35">IF(H3&lt;&gt;"",E3+H3,"")</f>
        <v>1972.2222222222222</v>
      </c>
      <c r="K3" s="9">
        <f aca="true" t="shared" si="6" ref="K3:K35">IF(J3&lt;&gt;"",RANK(J3,J$1:J$65536),"")</f>
        <v>1</v>
      </c>
    </row>
    <row r="4" spans="1:11" ht="38.25">
      <c r="A4" s="86">
        <f t="shared" si="0"/>
        <v>2</v>
      </c>
      <c r="B4" s="60" t="s">
        <v>91</v>
      </c>
      <c r="C4" s="96" t="s">
        <v>93</v>
      </c>
      <c r="D4" s="61">
        <v>31</v>
      </c>
      <c r="E4" s="43">
        <f t="shared" si="1"/>
        <v>965.5555555555555</v>
      </c>
      <c r="F4" s="9">
        <f t="shared" si="2"/>
        <v>5</v>
      </c>
      <c r="G4" s="46">
        <v>45</v>
      </c>
      <c r="H4" s="43">
        <f t="shared" si="3"/>
        <v>975.3086419753085</v>
      </c>
      <c r="I4" s="9">
        <f t="shared" si="4"/>
        <v>2</v>
      </c>
      <c r="J4" s="43">
        <f t="shared" si="5"/>
        <v>1940.8641975308642</v>
      </c>
      <c r="K4" s="9">
        <f t="shared" si="6"/>
        <v>2</v>
      </c>
    </row>
    <row r="5" spans="1:11" ht="25.5">
      <c r="A5" s="86">
        <f t="shared" si="0"/>
        <v>3</v>
      </c>
      <c r="B5" s="45" t="s">
        <v>82</v>
      </c>
      <c r="C5" s="96" t="s">
        <v>93</v>
      </c>
      <c r="D5" s="10">
        <v>0</v>
      </c>
      <c r="E5" s="43">
        <f t="shared" si="1"/>
        <v>1000</v>
      </c>
      <c r="F5" s="9">
        <f t="shared" si="2"/>
        <v>1</v>
      </c>
      <c r="G5" s="10">
        <v>100</v>
      </c>
      <c r="H5" s="43">
        <f t="shared" si="3"/>
        <v>907.4074074074074</v>
      </c>
      <c r="I5" s="9">
        <f t="shared" si="4"/>
        <v>7</v>
      </c>
      <c r="J5" s="43">
        <f t="shared" si="5"/>
        <v>1907.4074074074074</v>
      </c>
      <c r="K5" s="9">
        <f t="shared" si="6"/>
        <v>3</v>
      </c>
    </row>
    <row r="6" spans="1:11" ht="25.5">
      <c r="A6" s="86">
        <f t="shared" si="0"/>
        <v>3</v>
      </c>
      <c r="B6" s="60" t="s">
        <v>79</v>
      </c>
      <c r="C6" s="96" t="s">
        <v>80</v>
      </c>
      <c r="D6" s="61">
        <v>0</v>
      </c>
      <c r="E6" s="43">
        <f t="shared" si="1"/>
        <v>1000</v>
      </c>
      <c r="F6" s="9">
        <f t="shared" si="2"/>
        <v>1</v>
      </c>
      <c r="G6" s="10">
        <v>100</v>
      </c>
      <c r="H6" s="43">
        <f t="shared" si="3"/>
        <v>907.4074074074074</v>
      </c>
      <c r="I6" s="9">
        <f t="shared" si="4"/>
        <v>7</v>
      </c>
      <c r="J6" s="43">
        <f t="shared" si="5"/>
        <v>1907.4074074074074</v>
      </c>
      <c r="K6" s="9">
        <f t="shared" si="6"/>
        <v>3</v>
      </c>
    </row>
    <row r="7" spans="1:11" ht="12.75">
      <c r="A7" s="86">
        <f t="shared" si="0"/>
        <v>5</v>
      </c>
      <c r="B7" s="45" t="s">
        <v>61</v>
      </c>
      <c r="C7" s="96" t="s">
        <v>176</v>
      </c>
      <c r="D7" s="10">
        <v>50</v>
      </c>
      <c r="E7" s="43">
        <f t="shared" si="1"/>
        <v>944.4444444444445</v>
      </c>
      <c r="F7" s="9">
        <f t="shared" si="2"/>
        <v>6</v>
      </c>
      <c r="G7" s="10">
        <v>64</v>
      </c>
      <c r="H7" s="43">
        <f t="shared" si="3"/>
        <v>951.8518518518518</v>
      </c>
      <c r="I7" s="9">
        <f t="shared" si="4"/>
        <v>4</v>
      </c>
      <c r="J7" s="43">
        <f t="shared" si="5"/>
        <v>1896.2962962962963</v>
      </c>
      <c r="K7" s="9">
        <f t="shared" si="6"/>
        <v>5</v>
      </c>
    </row>
    <row r="8" spans="1:11" ht="25.5">
      <c r="A8" s="86">
        <f t="shared" si="0"/>
        <v>6</v>
      </c>
      <c r="B8" s="60" t="s">
        <v>89</v>
      </c>
      <c r="C8" s="97" t="s">
        <v>90</v>
      </c>
      <c r="D8" s="10">
        <v>64</v>
      </c>
      <c r="E8" s="43">
        <f t="shared" si="1"/>
        <v>928.8888888888889</v>
      </c>
      <c r="F8" s="9">
        <f t="shared" si="2"/>
        <v>8</v>
      </c>
      <c r="G8" s="10">
        <v>75</v>
      </c>
      <c r="H8" s="43">
        <f t="shared" si="3"/>
        <v>938.2716049382716</v>
      </c>
      <c r="I8" s="9">
        <f t="shared" si="4"/>
        <v>5</v>
      </c>
      <c r="J8" s="43">
        <f t="shared" si="5"/>
        <v>1867.1604938271605</v>
      </c>
      <c r="K8" s="9">
        <f t="shared" si="6"/>
        <v>6</v>
      </c>
    </row>
    <row r="9" spans="1:11" ht="25.5">
      <c r="A9" s="86">
        <f t="shared" si="0"/>
        <v>7</v>
      </c>
      <c r="B9" s="45" t="s">
        <v>128</v>
      </c>
      <c r="C9" s="97" t="s">
        <v>93</v>
      </c>
      <c r="D9" s="10">
        <v>94</v>
      </c>
      <c r="E9" s="43">
        <f t="shared" si="1"/>
        <v>895.5555555555555</v>
      </c>
      <c r="F9" s="9">
        <f t="shared" si="2"/>
        <v>12</v>
      </c>
      <c r="G9" s="10">
        <v>125</v>
      </c>
      <c r="H9" s="43">
        <f t="shared" si="3"/>
        <v>876.5432098765432</v>
      </c>
      <c r="I9" s="9">
        <f t="shared" si="4"/>
        <v>10</v>
      </c>
      <c r="J9" s="43">
        <f t="shared" si="5"/>
        <v>1772.0987654320988</v>
      </c>
      <c r="K9" s="9">
        <f t="shared" si="6"/>
        <v>7</v>
      </c>
    </row>
    <row r="10" spans="1:11" ht="25.5">
      <c r="A10" s="86">
        <f t="shared" si="0"/>
        <v>8</v>
      </c>
      <c r="B10" s="60" t="s">
        <v>69</v>
      </c>
      <c r="C10" s="96" t="s">
        <v>93</v>
      </c>
      <c r="D10" s="61">
        <v>0</v>
      </c>
      <c r="E10" s="43">
        <f t="shared" si="1"/>
        <v>1000</v>
      </c>
      <c r="F10" s="9">
        <f t="shared" si="2"/>
        <v>1</v>
      </c>
      <c r="G10" s="46">
        <v>220</v>
      </c>
      <c r="H10" s="43">
        <f t="shared" si="3"/>
        <v>759.2592592592592</v>
      </c>
      <c r="I10" s="9">
        <f t="shared" si="4"/>
        <v>16</v>
      </c>
      <c r="J10" s="43">
        <f t="shared" si="5"/>
        <v>1759.2592592592591</v>
      </c>
      <c r="K10" s="9">
        <f t="shared" si="6"/>
        <v>8</v>
      </c>
    </row>
    <row r="11" spans="1:11" ht="25.5">
      <c r="A11" s="86">
        <f t="shared" si="0"/>
        <v>9</v>
      </c>
      <c r="B11" s="60" t="s">
        <v>106</v>
      </c>
      <c r="C11" s="96" t="s">
        <v>73</v>
      </c>
      <c r="D11" s="61">
        <v>200</v>
      </c>
      <c r="E11" s="43">
        <f t="shared" si="1"/>
        <v>777.7777777777778</v>
      </c>
      <c r="F11" s="9">
        <f t="shared" si="2"/>
        <v>16</v>
      </c>
      <c r="G11" s="46">
        <v>50</v>
      </c>
      <c r="H11" s="43">
        <f t="shared" si="3"/>
        <v>969.1358024691358</v>
      </c>
      <c r="I11" s="9">
        <f t="shared" si="4"/>
        <v>3</v>
      </c>
      <c r="J11" s="43">
        <f t="shared" si="5"/>
        <v>1746.9135802469136</v>
      </c>
      <c r="K11" s="9">
        <f t="shared" si="6"/>
        <v>9</v>
      </c>
    </row>
    <row r="12" spans="1:11" ht="25.5">
      <c r="A12" s="86">
        <f t="shared" si="0"/>
        <v>10</v>
      </c>
      <c r="B12" s="60" t="s">
        <v>74</v>
      </c>
      <c r="C12" s="96" t="s">
        <v>176</v>
      </c>
      <c r="D12" s="61">
        <v>89</v>
      </c>
      <c r="E12" s="43">
        <f t="shared" si="1"/>
        <v>901.1111111111112</v>
      </c>
      <c r="F12" s="9">
        <f t="shared" si="2"/>
        <v>11</v>
      </c>
      <c r="G12" s="10">
        <v>165</v>
      </c>
      <c r="H12" s="43">
        <f t="shared" si="3"/>
        <v>827.1604938271604</v>
      </c>
      <c r="I12" s="9">
        <f t="shared" si="4"/>
        <v>12</v>
      </c>
      <c r="J12" s="43">
        <f t="shared" si="5"/>
        <v>1728.2716049382716</v>
      </c>
      <c r="K12" s="9">
        <f t="shared" si="6"/>
        <v>10</v>
      </c>
    </row>
    <row r="13" spans="1:11" ht="25.5">
      <c r="A13" s="86">
        <f t="shared" si="0"/>
        <v>11</v>
      </c>
      <c r="B13" s="60" t="s">
        <v>135</v>
      </c>
      <c r="C13" s="96" t="s">
        <v>80</v>
      </c>
      <c r="D13" s="61">
        <v>85</v>
      </c>
      <c r="E13" s="43">
        <f t="shared" si="1"/>
        <v>905.5555555555555</v>
      </c>
      <c r="F13" s="9">
        <f t="shared" si="2"/>
        <v>9</v>
      </c>
      <c r="G13" s="46">
        <v>175</v>
      </c>
      <c r="H13" s="43">
        <f t="shared" si="3"/>
        <v>814.8148148148148</v>
      </c>
      <c r="I13" s="9">
        <f t="shared" si="4"/>
        <v>14</v>
      </c>
      <c r="J13" s="43">
        <f t="shared" si="5"/>
        <v>1720.3703703703704</v>
      </c>
      <c r="K13" s="9">
        <f t="shared" si="6"/>
        <v>11</v>
      </c>
    </row>
    <row r="14" spans="1:11" ht="25.5">
      <c r="A14" s="86">
        <f t="shared" si="0"/>
        <v>12</v>
      </c>
      <c r="B14" s="60" t="s">
        <v>101</v>
      </c>
      <c r="C14" s="96" t="s">
        <v>176</v>
      </c>
      <c r="D14" s="61">
        <v>120</v>
      </c>
      <c r="E14" s="43">
        <f t="shared" si="1"/>
        <v>866.6666666666667</v>
      </c>
      <c r="F14" s="9">
        <f t="shared" si="2"/>
        <v>14</v>
      </c>
      <c r="G14" s="46">
        <v>145</v>
      </c>
      <c r="H14" s="43">
        <f t="shared" si="3"/>
        <v>851.8518518518518</v>
      </c>
      <c r="I14" s="9">
        <f t="shared" si="4"/>
        <v>11</v>
      </c>
      <c r="J14" s="43">
        <f t="shared" si="5"/>
        <v>1718.5185185185187</v>
      </c>
      <c r="K14" s="9">
        <f t="shared" si="6"/>
        <v>12</v>
      </c>
    </row>
    <row r="15" spans="1:11" ht="25.5">
      <c r="A15" s="86">
        <f t="shared" si="0"/>
        <v>13</v>
      </c>
      <c r="B15" s="60" t="s">
        <v>63</v>
      </c>
      <c r="C15" s="96" t="s">
        <v>108</v>
      </c>
      <c r="D15" s="61">
        <v>56</v>
      </c>
      <c r="E15" s="43">
        <f t="shared" si="1"/>
        <v>937.7777777777778</v>
      </c>
      <c r="F15" s="9">
        <f t="shared" si="2"/>
        <v>7</v>
      </c>
      <c r="G15" s="10">
        <v>230</v>
      </c>
      <c r="H15" s="43">
        <f t="shared" si="3"/>
        <v>746.9135802469135</v>
      </c>
      <c r="I15" s="9">
        <f t="shared" si="4"/>
        <v>17</v>
      </c>
      <c r="J15" s="43">
        <f t="shared" si="5"/>
        <v>1684.6913580246915</v>
      </c>
      <c r="K15" s="9">
        <f t="shared" si="6"/>
        <v>13</v>
      </c>
    </row>
    <row r="16" spans="1:11" ht="25.5">
      <c r="A16" s="86">
        <f t="shared" si="0"/>
        <v>14</v>
      </c>
      <c r="B16" s="91" t="s">
        <v>72</v>
      </c>
      <c r="C16" s="96" t="s">
        <v>73</v>
      </c>
      <c r="D16" s="61">
        <v>142</v>
      </c>
      <c r="E16" s="43">
        <f t="shared" si="1"/>
        <v>842.2222222222223</v>
      </c>
      <c r="F16" s="9">
        <f t="shared" si="2"/>
        <v>15</v>
      </c>
      <c r="G16" s="10">
        <v>174</v>
      </c>
      <c r="H16" s="43">
        <f t="shared" si="3"/>
        <v>816.0493827160493</v>
      </c>
      <c r="I16" s="9">
        <f t="shared" si="4"/>
        <v>13</v>
      </c>
      <c r="J16" s="43">
        <f t="shared" si="5"/>
        <v>1658.2716049382716</v>
      </c>
      <c r="K16" s="9">
        <f t="shared" si="6"/>
        <v>14</v>
      </c>
    </row>
    <row r="17" spans="1:11" ht="25.5">
      <c r="A17" s="86">
        <f t="shared" si="0"/>
        <v>15</v>
      </c>
      <c r="B17" s="60" t="s">
        <v>76</v>
      </c>
      <c r="C17" s="96" t="s">
        <v>108</v>
      </c>
      <c r="D17" s="61">
        <v>110</v>
      </c>
      <c r="E17" s="43">
        <f t="shared" si="1"/>
        <v>877.7777777777778</v>
      </c>
      <c r="F17" s="9">
        <f t="shared" si="2"/>
        <v>13</v>
      </c>
      <c r="G17" s="46">
        <v>270</v>
      </c>
      <c r="H17" s="43">
        <f t="shared" si="3"/>
        <v>697.5308641975308</v>
      </c>
      <c r="I17" s="9">
        <f t="shared" si="4"/>
        <v>18</v>
      </c>
      <c r="J17" s="43">
        <f t="shared" si="5"/>
        <v>1575.3086419753085</v>
      </c>
      <c r="K17" s="9">
        <f t="shared" si="6"/>
        <v>15</v>
      </c>
    </row>
    <row r="18" spans="1:11" ht="25.5">
      <c r="A18" s="86">
        <f t="shared" si="0"/>
        <v>16</v>
      </c>
      <c r="B18" s="45" t="s">
        <v>180</v>
      </c>
      <c r="C18" s="97" t="s">
        <v>177</v>
      </c>
      <c r="D18" s="10">
        <v>280</v>
      </c>
      <c r="E18" s="43">
        <f t="shared" si="1"/>
        <v>688.8888888888889</v>
      </c>
      <c r="F18" s="9">
        <f t="shared" si="2"/>
        <v>18</v>
      </c>
      <c r="G18" s="10">
        <v>120</v>
      </c>
      <c r="H18" s="43">
        <f t="shared" si="3"/>
        <v>882.716049382716</v>
      </c>
      <c r="I18" s="9">
        <f t="shared" si="4"/>
        <v>9</v>
      </c>
      <c r="J18" s="43">
        <f t="shared" si="5"/>
        <v>1571.604938271605</v>
      </c>
      <c r="K18" s="9">
        <f t="shared" si="6"/>
        <v>16</v>
      </c>
    </row>
    <row r="19" spans="1:11" ht="27.75" customHeight="1">
      <c r="A19" s="86">
        <f t="shared" si="0"/>
        <v>17</v>
      </c>
      <c r="B19" s="60" t="s">
        <v>87</v>
      </c>
      <c r="C19" s="96" t="s">
        <v>93</v>
      </c>
      <c r="D19" s="61">
        <v>334</v>
      </c>
      <c r="E19" s="43">
        <f t="shared" si="1"/>
        <v>628.8888888888889</v>
      </c>
      <c r="F19" s="9">
        <f t="shared" si="2"/>
        <v>19</v>
      </c>
      <c r="G19" s="10">
        <v>85</v>
      </c>
      <c r="H19" s="43">
        <f t="shared" si="3"/>
        <v>925.9259259259259</v>
      </c>
      <c r="I19" s="9">
        <f t="shared" si="4"/>
        <v>6</v>
      </c>
      <c r="J19" s="43">
        <f t="shared" si="5"/>
        <v>1554.8148148148148</v>
      </c>
      <c r="K19" s="9">
        <f t="shared" si="6"/>
        <v>17</v>
      </c>
    </row>
    <row r="20" spans="1:11" ht="25.5">
      <c r="A20" s="86">
        <f t="shared" si="0"/>
        <v>18</v>
      </c>
      <c r="B20" s="94" t="s">
        <v>97</v>
      </c>
      <c r="C20" s="98" t="s">
        <v>108</v>
      </c>
      <c r="D20" s="85">
        <v>85</v>
      </c>
      <c r="E20" s="43">
        <f t="shared" si="1"/>
        <v>905.5555555555555</v>
      </c>
      <c r="F20" s="9">
        <f t="shared" si="2"/>
        <v>9</v>
      </c>
      <c r="G20" s="95">
        <v>380</v>
      </c>
      <c r="H20" s="43">
        <f t="shared" si="3"/>
        <v>561.7283950617284</v>
      </c>
      <c r="I20" s="9">
        <f t="shared" si="4"/>
        <v>23</v>
      </c>
      <c r="J20" s="43">
        <f t="shared" si="5"/>
        <v>1467.283950617284</v>
      </c>
      <c r="K20" s="9">
        <f t="shared" si="6"/>
        <v>18</v>
      </c>
    </row>
    <row r="21" spans="1:11" ht="25.5">
      <c r="A21" s="86">
        <f t="shared" si="0"/>
        <v>19</v>
      </c>
      <c r="B21" s="60" t="s">
        <v>130</v>
      </c>
      <c r="C21" s="96" t="s">
        <v>176</v>
      </c>
      <c r="D21" s="61">
        <v>384</v>
      </c>
      <c r="E21" s="43">
        <f t="shared" si="1"/>
        <v>573.3333333333334</v>
      </c>
      <c r="F21" s="9">
        <f t="shared" si="2"/>
        <v>21</v>
      </c>
      <c r="G21" s="46">
        <v>195</v>
      </c>
      <c r="H21" s="43">
        <f t="shared" si="3"/>
        <v>790.1234567901234</v>
      </c>
      <c r="I21" s="9">
        <f t="shared" si="4"/>
        <v>15</v>
      </c>
      <c r="J21" s="43">
        <f t="shared" si="5"/>
        <v>1363.4567901234568</v>
      </c>
      <c r="K21" s="9">
        <f t="shared" si="6"/>
        <v>19</v>
      </c>
    </row>
    <row r="22" spans="1:11" ht="38.25">
      <c r="A22" s="86">
        <f t="shared" si="0"/>
        <v>20</v>
      </c>
      <c r="B22" s="45" t="s">
        <v>88</v>
      </c>
      <c r="C22" s="96" t="s">
        <v>105</v>
      </c>
      <c r="D22" s="46">
        <v>430</v>
      </c>
      <c r="E22" s="43">
        <f t="shared" si="1"/>
        <v>522.2222222222223</v>
      </c>
      <c r="F22" s="9">
        <f t="shared" si="2"/>
        <v>23</v>
      </c>
      <c r="G22" s="46">
        <v>270</v>
      </c>
      <c r="H22" s="43">
        <f t="shared" si="3"/>
        <v>697.5308641975308</v>
      </c>
      <c r="I22" s="9">
        <f t="shared" si="4"/>
        <v>18</v>
      </c>
      <c r="J22" s="43">
        <f t="shared" si="5"/>
        <v>1219.7530864197531</v>
      </c>
      <c r="K22" s="9">
        <f t="shared" si="6"/>
        <v>20</v>
      </c>
    </row>
    <row r="23" spans="1:11" ht="25.5" customHeight="1">
      <c r="A23" s="86">
        <f t="shared" si="0"/>
        <v>21</v>
      </c>
      <c r="B23" s="45" t="s">
        <v>95</v>
      </c>
      <c r="C23" s="97" t="s">
        <v>176</v>
      </c>
      <c r="D23" s="10">
        <v>221</v>
      </c>
      <c r="E23" s="43">
        <f t="shared" si="1"/>
        <v>754.4444444444445</v>
      </c>
      <c r="F23" s="9">
        <f t="shared" si="2"/>
        <v>17</v>
      </c>
      <c r="G23" s="10">
        <v>485</v>
      </c>
      <c r="H23" s="43">
        <f t="shared" si="3"/>
        <v>432.09876543209873</v>
      </c>
      <c r="I23" s="9">
        <f t="shared" si="4"/>
        <v>26</v>
      </c>
      <c r="J23" s="43">
        <f t="shared" si="5"/>
        <v>1186.5432098765432</v>
      </c>
      <c r="K23" s="9">
        <f t="shared" si="6"/>
        <v>21</v>
      </c>
    </row>
    <row r="24" spans="1:11" ht="38.25">
      <c r="A24" s="86">
        <f t="shared" si="0"/>
        <v>22</v>
      </c>
      <c r="B24" s="60" t="s">
        <v>136</v>
      </c>
      <c r="C24" s="96" t="s">
        <v>105</v>
      </c>
      <c r="D24" s="61">
        <v>640</v>
      </c>
      <c r="E24" s="43">
        <f t="shared" si="1"/>
        <v>288.8888888888889</v>
      </c>
      <c r="F24" s="9">
        <f t="shared" si="2"/>
        <v>30</v>
      </c>
      <c r="G24" s="46">
        <v>285</v>
      </c>
      <c r="H24" s="43">
        <f t="shared" si="3"/>
        <v>679.0123456790124</v>
      </c>
      <c r="I24" s="9">
        <f t="shared" si="4"/>
        <v>20</v>
      </c>
      <c r="J24" s="43">
        <f t="shared" si="5"/>
        <v>967.9012345679013</v>
      </c>
      <c r="K24" s="9">
        <f t="shared" si="6"/>
        <v>22</v>
      </c>
    </row>
    <row r="25" spans="1:11" ht="12.75">
      <c r="A25" s="86">
        <f t="shared" si="0"/>
        <v>23</v>
      </c>
      <c r="B25" s="60" t="s">
        <v>96</v>
      </c>
      <c r="C25" s="96" t="s">
        <v>177</v>
      </c>
      <c r="D25" s="61">
        <v>645</v>
      </c>
      <c r="E25" s="43">
        <f t="shared" si="1"/>
        <v>283.33333333333337</v>
      </c>
      <c r="F25" s="9">
        <f t="shared" si="2"/>
        <v>31</v>
      </c>
      <c r="G25" s="46">
        <v>330</v>
      </c>
      <c r="H25" s="43">
        <f t="shared" si="3"/>
        <v>623.4567901234567</v>
      </c>
      <c r="I25" s="9">
        <f t="shared" si="4"/>
        <v>22</v>
      </c>
      <c r="J25" s="43">
        <f t="shared" si="5"/>
        <v>906.7901234567901</v>
      </c>
      <c r="K25" s="9">
        <f t="shared" si="6"/>
        <v>23</v>
      </c>
    </row>
    <row r="26" spans="1:11" ht="25.5" customHeight="1">
      <c r="A26" s="86">
        <f t="shared" si="0"/>
        <v>24</v>
      </c>
      <c r="B26" s="45" t="s">
        <v>98</v>
      </c>
      <c r="C26" s="96" t="s">
        <v>176</v>
      </c>
      <c r="D26" s="11">
        <v>560</v>
      </c>
      <c r="E26" s="43">
        <f t="shared" si="1"/>
        <v>377.77777777777777</v>
      </c>
      <c r="F26" s="9">
        <f t="shared" si="2"/>
        <v>27</v>
      </c>
      <c r="G26" s="11">
        <v>435</v>
      </c>
      <c r="H26" s="43">
        <f t="shared" si="3"/>
        <v>493.82716049382714</v>
      </c>
      <c r="I26" s="9">
        <f t="shared" si="4"/>
        <v>24</v>
      </c>
      <c r="J26" s="43">
        <f t="shared" si="5"/>
        <v>871.6049382716049</v>
      </c>
      <c r="K26" s="9">
        <f t="shared" si="6"/>
        <v>24</v>
      </c>
    </row>
    <row r="27" spans="1:11" ht="25.5">
      <c r="A27" s="86">
        <f t="shared" si="0"/>
        <v>25</v>
      </c>
      <c r="B27" s="62" t="s">
        <v>92</v>
      </c>
      <c r="C27" s="96" t="s">
        <v>176</v>
      </c>
      <c r="D27" s="61">
        <v>585</v>
      </c>
      <c r="E27" s="43">
        <f t="shared" si="1"/>
        <v>350</v>
      </c>
      <c r="F27" s="9">
        <f t="shared" si="2"/>
        <v>28</v>
      </c>
      <c r="G27" s="10">
        <v>465</v>
      </c>
      <c r="H27" s="43">
        <f t="shared" si="3"/>
        <v>456.79012345679007</v>
      </c>
      <c r="I27" s="9">
        <f t="shared" si="4"/>
        <v>25</v>
      </c>
      <c r="J27" s="43">
        <f t="shared" si="5"/>
        <v>806.7901234567901</v>
      </c>
      <c r="K27" s="9">
        <f t="shared" si="6"/>
        <v>25</v>
      </c>
    </row>
    <row r="28" spans="1:11" ht="25.5">
      <c r="A28" s="86">
        <f t="shared" si="0"/>
        <v>26</v>
      </c>
      <c r="B28" s="60" t="s">
        <v>100</v>
      </c>
      <c r="C28" s="96" t="s">
        <v>176</v>
      </c>
      <c r="D28" s="61">
        <v>460</v>
      </c>
      <c r="E28" s="43">
        <f t="shared" si="1"/>
        <v>488.8888888888889</v>
      </c>
      <c r="F28" s="9">
        <f t="shared" si="2"/>
        <v>24</v>
      </c>
      <c r="G28" s="46">
        <v>608</v>
      </c>
      <c r="H28" s="43">
        <f t="shared" si="3"/>
        <v>280.2469135802469</v>
      </c>
      <c r="I28" s="9">
        <f t="shared" si="4"/>
        <v>29</v>
      </c>
      <c r="J28" s="43">
        <f t="shared" si="5"/>
        <v>769.1358024691358</v>
      </c>
      <c r="K28" s="9">
        <f t="shared" si="6"/>
        <v>26</v>
      </c>
    </row>
    <row r="29" spans="1:11" ht="25.5">
      <c r="A29" s="86">
        <f t="shared" si="0"/>
        <v>27</v>
      </c>
      <c r="B29" s="60" t="s">
        <v>107</v>
      </c>
      <c r="C29" s="96" t="s">
        <v>108</v>
      </c>
      <c r="D29" s="61">
        <v>507</v>
      </c>
      <c r="E29" s="43">
        <f t="shared" si="1"/>
        <v>436.6666666666667</v>
      </c>
      <c r="F29" s="9">
        <f t="shared" si="2"/>
        <v>25</v>
      </c>
      <c r="G29" s="46">
        <v>570</v>
      </c>
      <c r="H29" s="43">
        <f t="shared" si="3"/>
        <v>327.16049382716045</v>
      </c>
      <c r="I29" s="9">
        <f t="shared" si="4"/>
        <v>28</v>
      </c>
      <c r="J29" s="43">
        <f t="shared" si="5"/>
        <v>763.8271604938271</v>
      </c>
      <c r="K29" s="9">
        <f t="shared" si="6"/>
        <v>27</v>
      </c>
    </row>
    <row r="30" spans="1:11" ht="25.5">
      <c r="A30" s="86">
        <f t="shared" si="0"/>
        <v>28</v>
      </c>
      <c r="B30" s="60" t="s">
        <v>94</v>
      </c>
      <c r="C30" s="96" t="s">
        <v>108</v>
      </c>
      <c r="D30" s="61">
        <v>600</v>
      </c>
      <c r="E30" s="43">
        <f t="shared" si="1"/>
        <v>333.33333333333337</v>
      </c>
      <c r="F30" s="9">
        <f t="shared" si="2"/>
        <v>29</v>
      </c>
      <c r="G30" s="46">
        <v>510</v>
      </c>
      <c r="H30" s="43">
        <f t="shared" si="3"/>
        <v>401.2345679012345</v>
      </c>
      <c r="I30" s="9">
        <f t="shared" si="4"/>
        <v>27</v>
      </c>
      <c r="J30" s="43">
        <f t="shared" si="5"/>
        <v>734.5679012345679</v>
      </c>
      <c r="K30" s="9">
        <f t="shared" si="6"/>
        <v>28</v>
      </c>
    </row>
    <row r="31" spans="1:11" ht="25.5">
      <c r="A31" s="86">
        <f t="shared" si="0"/>
        <v>29</v>
      </c>
      <c r="B31" s="60" t="s">
        <v>103</v>
      </c>
      <c r="C31" s="96" t="s">
        <v>179</v>
      </c>
      <c r="D31" s="61">
        <v>425</v>
      </c>
      <c r="E31" s="43">
        <f t="shared" si="1"/>
        <v>527.7777777777778</v>
      </c>
      <c r="F31" s="9">
        <f t="shared" si="2"/>
        <v>22</v>
      </c>
      <c r="G31" s="10">
        <v>705</v>
      </c>
      <c r="H31" s="43">
        <f t="shared" si="3"/>
        <v>160.49382716049382</v>
      </c>
      <c r="I31" s="9">
        <f t="shared" si="4"/>
        <v>31</v>
      </c>
      <c r="J31" s="43">
        <f t="shared" si="5"/>
        <v>688.2716049382716</v>
      </c>
      <c r="K31" s="9">
        <f t="shared" si="6"/>
        <v>29</v>
      </c>
    </row>
    <row r="32" spans="1:11" ht="25.5">
      <c r="A32" s="86">
        <f t="shared" si="0"/>
        <v>30</v>
      </c>
      <c r="B32" s="45" t="s">
        <v>129</v>
      </c>
      <c r="C32" s="97" t="s">
        <v>176</v>
      </c>
      <c r="D32" s="10">
        <v>1015</v>
      </c>
      <c r="E32" s="43">
        <v>1</v>
      </c>
      <c r="F32" s="9">
        <f t="shared" si="2"/>
        <v>32</v>
      </c>
      <c r="G32" s="10">
        <v>329</v>
      </c>
      <c r="H32" s="43">
        <f t="shared" si="3"/>
        <v>624.6913580246913</v>
      </c>
      <c r="I32" s="9">
        <f t="shared" si="4"/>
        <v>21</v>
      </c>
      <c r="J32" s="43">
        <f t="shared" si="5"/>
        <v>625.6913580246913</v>
      </c>
      <c r="K32" s="9">
        <f t="shared" si="6"/>
        <v>30</v>
      </c>
    </row>
    <row r="33" spans="1:11" ht="25.5">
      <c r="A33" s="86">
        <f t="shared" si="0"/>
        <v>31</v>
      </c>
      <c r="B33" s="63" t="s">
        <v>99</v>
      </c>
      <c r="C33" s="96" t="s">
        <v>179</v>
      </c>
      <c r="D33" s="61">
        <v>380</v>
      </c>
      <c r="E33" s="43">
        <f>IF(D33&lt;&gt;"",IF(ISNUMBER(D33),MAX(1000/TDE1*(TDE1-D33+MIN(D:D)),0),0),"")</f>
        <v>577.7777777777778</v>
      </c>
      <c r="F33" s="9">
        <f t="shared" si="2"/>
        <v>20</v>
      </c>
      <c r="G33" s="10">
        <v>985</v>
      </c>
      <c r="H33" s="43">
        <v>1</v>
      </c>
      <c r="I33" s="9">
        <f t="shared" si="4"/>
        <v>32</v>
      </c>
      <c r="J33" s="43">
        <f t="shared" si="5"/>
        <v>578.7777777777778</v>
      </c>
      <c r="K33" s="9">
        <f t="shared" si="6"/>
        <v>31</v>
      </c>
    </row>
    <row r="34" spans="1:11" ht="25.5">
      <c r="A34" s="86">
        <f t="shared" si="0"/>
        <v>32</v>
      </c>
      <c r="B34" s="60" t="s">
        <v>104</v>
      </c>
      <c r="C34" s="96" t="s">
        <v>176</v>
      </c>
      <c r="D34" s="46">
        <v>550</v>
      </c>
      <c r="E34" s="43">
        <f>IF(D34&lt;&gt;"",IF(ISNUMBER(D34),MAX(1000/TDE1*(TDE1-D34+MIN(D:D)),0),0),"")</f>
        <v>388.8888888888889</v>
      </c>
      <c r="F34" s="9">
        <f t="shared" si="2"/>
        <v>26</v>
      </c>
      <c r="G34" s="46">
        <v>695</v>
      </c>
      <c r="H34" s="43">
        <f>IF(G34&lt;&gt;"",IF(ISNUMBER(G34),MAX(1000/TDE2*(TDE2-G34+MIN(G:G)),0),0),"")</f>
        <v>172.8395061728395</v>
      </c>
      <c r="I34" s="9">
        <f t="shared" si="4"/>
        <v>30</v>
      </c>
      <c r="J34" s="43">
        <f t="shared" si="5"/>
        <v>561.7283950617284</v>
      </c>
      <c r="K34" s="9">
        <f t="shared" si="6"/>
        <v>32</v>
      </c>
    </row>
    <row r="35" spans="1:11" ht="25.5">
      <c r="A35" s="86">
        <f t="shared" si="0"/>
        <v>33</v>
      </c>
      <c r="B35" s="59" t="s">
        <v>83</v>
      </c>
      <c r="C35" s="96" t="s">
        <v>176</v>
      </c>
      <c r="D35" s="61">
        <v>1080</v>
      </c>
      <c r="E35" s="43">
        <v>1</v>
      </c>
      <c r="F35" s="9">
        <f t="shared" si="2"/>
        <v>32</v>
      </c>
      <c r="G35" s="46" t="s">
        <v>131</v>
      </c>
      <c r="H35" s="43">
        <f>IF(G35&lt;&gt;"",IF(ISNUMBER(G35),MAX(1000/TDE2*(TDE2-G35+MIN(G:G)),0),0),"")</f>
        <v>0</v>
      </c>
      <c r="I35" s="9">
        <f t="shared" si="4"/>
        <v>33</v>
      </c>
      <c r="J35" s="43">
        <f t="shared" si="5"/>
        <v>1</v>
      </c>
      <c r="K35" s="9">
        <f t="shared" si="6"/>
        <v>33</v>
      </c>
    </row>
    <row r="36" spans="1:11" ht="51">
      <c r="A36" s="86" t="str">
        <f t="shared" si="0"/>
        <v>PK</v>
      </c>
      <c r="B36" s="60" t="s">
        <v>169</v>
      </c>
      <c r="C36" s="84" t="s">
        <v>170</v>
      </c>
      <c r="D36" s="61">
        <v>100</v>
      </c>
      <c r="E36" s="43"/>
      <c r="F36" s="9"/>
      <c r="G36" s="46" t="s">
        <v>153</v>
      </c>
      <c r="H36" s="43"/>
      <c r="I36" s="9"/>
      <c r="J36" s="43"/>
      <c r="K36" s="9" t="s">
        <v>86</v>
      </c>
    </row>
    <row r="37" spans="1:42" ht="25.5">
      <c r="A37" s="86" t="str">
        <f t="shared" si="0"/>
        <v>PK</v>
      </c>
      <c r="B37" s="60" t="s">
        <v>175</v>
      </c>
      <c r="C37" s="96" t="s">
        <v>124</v>
      </c>
      <c r="D37" s="61">
        <v>60</v>
      </c>
      <c r="E37" s="43"/>
      <c r="F37" s="9"/>
      <c r="G37" s="46" t="s">
        <v>153</v>
      </c>
      <c r="H37" s="67"/>
      <c r="I37" s="67"/>
      <c r="J37" s="43"/>
      <c r="K37" s="9" t="s">
        <v>86</v>
      </c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</row>
    <row r="38" spans="3:42" ht="12.75">
      <c r="C38" s="64"/>
      <c r="D38" s="69"/>
      <c r="E38" s="92"/>
      <c r="F38" s="93"/>
      <c r="G38" s="69"/>
      <c r="H38" s="69"/>
      <c r="I38" s="69"/>
      <c r="J38" s="92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</row>
    <row r="39" spans="3:42" ht="12.75">
      <c r="C39" s="64"/>
      <c r="D39" s="69"/>
      <c r="E39" s="92"/>
      <c r="F39" s="93"/>
      <c r="G39" s="69"/>
      <c r="H39" s="69"/>
      <c r="I39" s="69"/>
      <c r="J39" s="92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</row>
    <row r="40" spans="4:42" ht="12.75">
      <c r="D40" s="69"/>
      <c r="E40" s="92"/>
      <c r="F40" s="93"/>
      <c r="G40" s="69"/>
      <c r="H40" s="69"/>
      <c r="I40" s="69"/>
      <c r="J40" s="92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</row>
    <row r="41" spans="4:42" ht="12.75">
      <c r="D41" s="69"/>
      <c r="E41" s="92"/>
      <c r="F41" s="93"/>
      <c r="G41" s="69"/>
      <c r="H41" s="69"/>
      <c r="I41" s="69"/>
      <c r="J41" s="92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</row>
    <row r="42" spans="4:42" ht="12.75">
      <c r="D42" s="69"/>
      <c r="E42" s="92"/>
      <c r="F42" s="93"/>
      <c r="G42" s="69"/>
      <c r="H42" s="69"/>
      <c r="I42" s="69"/>
      <c r="J42" s="92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</row>
    <row r="43" spans="4:42" ht="12.75">
      <c r="D43" s="69"/>
      <c r="E43" s="92"/>
      <c r="F43" s="93"/>
      <c r="G43" s="69"/>
      <c r="H43" s="69"/>
      <c r="I43" s="69"/>
      <c r="J43" s="92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</row>
    <row r="44" spans="4:42" ht="12.75">
      <c r="D44" s="69"/>
      <c r="E44" s="92"/>
      <c r="F44" s="93"/>
      <c r="G44" s="69"/>
      <c r="H44" s="69"/>
      <c r="I44" s="69"/>
      <c r="J44" s="92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</row>
    <row r="45" spans="4:42" ht="12.75">
      <c r="D45" s="69"/>
      <c r="E45" s="92"/>
      <c r="F45" s="93"/>
      <c r="G45" s="69"/>
      <c r="H45" s="69"/>
      <c r="I45" s="69"/>
      <c r="J45" s="92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</row>
    <row r="46" spans="4:42" ht="12.75">
      <c r="D46" s="69"/>
      <c r="E46" s="92"/>
      <c r="F46" s="93"/>
      <c r="G46" s="69"/>
      <c r="H46" s="69"/>
      <c r="I46" s="69"/>
      <c r="J46" s="92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</row>
    <row r="47" spans="4:42" ht="12.75">
      <c r="D47" s="69"/>
      <c r="E47" s="92"/>
      <c r="F47" s="93"/>
      <c r="G47" s="69"/>
      <c r="H47" s="69"/>
      <c r="I47" s="69"/>
      <c r="J47" s="92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</row>
    <row r="48" spans="4:42" ht="12.75">
      <c r="D48" s="69"/>
      <c r="E48" s="92"/>
      <c r="F48" s="93"/>
      <c r="G48" s="69"/>
      <c r="H48" s="69"/>
      <c r="I48" s="69"/>
      <c r="J48" s="92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</row>
    <row r="49" spans="4:42" ht="12.75">
      <c r="D49" s="69"/>
      <c r="E49" s="92"/>
      <c r="F49" s="93"/>
      <c r="G49" s="69"/>
      <c r="H49" s="69"/>
      <c r="I49" s="69"/>
      <c r="J49" s="92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</row>
    <row r="50" spans="4:42" ht="12.75">
      <c r="D50" s="69"/>
      <c r="E50" s="92"/>
      <c r="F50" s="93"/>
      <c r="G50" s="69"/>
      <c r="H50" s="69"/>
      <c r="I50" s="69"/>
      <c r="J50" s="92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</row>
    <row r="51" spans="4:42" ht="12.75">
      <c r="D51" s="69"/>
      <c r="E51" s="92"/>
      <c r="F51" s="93"/>
      <c r="G51" s="69"/>
      <c r="H51" s="69"/>
      <c r="I51" s="69"/>
      <c r="J51" s="92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</row>
    <row r="52" spans="4:42" ht="12.75">
      <c r="D52" s="69"/>
      <c r="E52" s="92"/>
      <c r="F52" s="93"/>
      <c r="G52" s="69"/>
      <c r="H52" s="69"/>
      <c r="I52" s="69"/>
      <c r="J52" s="92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</row>
    <row r="53" spans="4:42" ht="12.75">
      <c r="D53" s="69"/>
      <c r="E53" s="92"/>
      <c r="F53" s="93"/>
      <c r="G53" s="69"/>
      <c r="H53" s="69"/>
      <c r="I53" s="69"/>
      <c r="J53" s="92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</row>
    <row r="54" spans="4:42" ht="12.75">
      <c r="D54" s="69"/>
      <c r="E54" s="92"/>
      <c r="F54" s="93"/>
      <c r="G54" s="69"/>
      <c r="H54" s="69"/>
      <c r="I54" s="69"/>
      <c r="J54" s="92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</row>
    <row r="55" spans="4:42" ht="12.75">
      <c r="D55" s="69"/>
      <c r="E55" s="92"/>
      <c r="F55" s="93"/>
      <c r="G55" s="69"/>
      <c r="H55" s="69"/>
      <c r="I55" s="69"/>
      <c r="J55" s="92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</row>
    <row r="56" spans="4:42" ht="12.75">
      <c r="D56" s="69"/>
      <c r="E56" s="92"/>
      <c r="F56" s="93"/>
      <c r="G56" s="69"/>
      <c r="H56" s="69"/>
      <c r="I56" s="69"/>
      <c r="J56" s="92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</row>
    <row r="57" spans="4:42" ht="12.75">
      <c r="D57" s="69"/>
      <c r="E57" s="92"/>
      <c r="F57" s="93"/>
      <c r="G57" s="69"/>
      <c r="H57" s="69"/>
      <c r="I57" s="69"/>
      <c r="J57" s="92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</row>
    <row r="58" spans="4:42" ht="12.75">
      <c r="D58" s="69"/>
      <c r="E58" s="92"/>
      <c r="F58" s="93"/>
      <c r="G58" s="69"/>
      <c r="H58" s="69"/>
      <c r="I58" s="69"/>
      <c r="J58" s="92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</row>
    <row r="59" spans="4:42" ht="12.75">
      <c r="D59" s="69"/>
      <c r="E59" s="92"/>
      <c r="F59" s="93"/>
      <c r="G59" s="69"/>
      <c r="H59" s="69"/>
      <c r="I59" s="69"/>
      <c r="J59" s="92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</row>
    <row r="60" spans="4:42" ht="12.75">
      <c r="D60" s="69"/>
      <c r="E60" s="92"/>
      <c r="F60" s="93"/>
      <c r="G60" s="69"/>
      <c r="H60" s="69"/>
      <c r="I60" s="69"/>
      <c r="J60" s="92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</row>
    <row r="61" spans="4:42" ht="12.75">
      <c r="D61" s="69"/>
      <c r="E61" s="92"/>
      <c r="F61" s="93"/>
      <c r="G61" s="69"/>
      <c r="H61" s="69"/>
      <c r="I61" s="69"/>
      <c r="J61" s="92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</row>
    <row r="62" spans="4:42" ht="12.75">
      <c r="D62" s="69"/>
      <c r="E62" s="92"/>
      <c r="F62" s="93"/>
      <c r="G62" s="69"/>
      <c r="H62" s="69"/>
      <c r="I62" s="69"/>
      <c r="J62" s="92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</row>
    <row r="63" spans="4:42" ht="12.75">
      <c r="D63" s="69"/>
      <c r="E63" s="92"/>
      <c r="F63" s="93"/>
      <c r="G63" s="69"/>
      <c r="H63" s="69"/>
      <c r="I63" s="69"/>
      <c r="J63" s="92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</row>
    <row r="64" spans="4:42" ht="12.75">
      <c r="D64" s="69"/>
      <c r="E64" s="92"/>
      <c r="F64" s="93"/>
      <c r="G64" s="69"/>
      <c r="H64" s="69"/>
      <c r="I64" s="69"/>
      <c r="J64" s="92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</row>
    <row r="65" spans="4:42" ht="12.75">
      <c r="D65" s="69"/>
      <c r="E65" s="92"/>
      <c r="F65" s="93"/>
      <c r="G65" s="69"/>
      <c r="H65" s="69"/>
      <c r="I65" s="69"/>
      <c r="J65" s="92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</row>
    <row r="66" spans="4:42" ht="12.75">
      <c r="D66" s="69"/>
      <c r="E66" s="92"/>
      <c r="F66" s="93"/>
      <c r="G66" s="69"/>
      <c r="H66" s="69"/>
      <c r="I66" s="69"/>
      <c r="J66" s="92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</row>
    <row r="67" spans="4:42" ht="12.75">
      <c r="D67" s="69"/>
      <c r="E67" s="92"/>
      <c r="F67" s="93"/>
      <c r="G67" s="69"/>
      <c r="H67" s="69"/>
      <c r="I67" s="69"/>
      <c r="J67" s="92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</row>
    <row r="68" spans="4:42" ht="12.75">
      <c r="D68" s="69"/>
      <c r="E68" s="92"/>
      <c r="F68" s="93"/>
      <c r="G68" s="69"/>
      <c r="H68" s="69"/>
      <c r="I68" s="69"/>
      <c r="J68" s="92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</row>
    <row r="69" spans="4:42" ht="12.75">
      <c r="D69" s="69"/>
      <c r="E69" s="92"/>
      <c r="F69" s="93"/>
      <c r="G69" s="69"/>
      <c r="H69" s="69"/>
      <c r="I69" s="69"/>
      <c r="J69" s="92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</row>
    <row r="70" spans="4:42" ht="12.75">
      <c r="D70" s="69"/>
      <c r="E70" s="92"/>
      <c r="F70" s="93"/>
      <c r="G70" s="69"/>
      <c r="H70" s="69"/>
      <c r="I70" s="69"/>
      <c r="J70" s="92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</row>
    <row r="71" spans="4:42" ht="12.75"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</row>
    <row r="72" spans="4:42" ht="12.75"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</row>
    <row r="73" spans="4:42" ht="12.75"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</row>
    <row r="74" spans="4:42" ht="12.75"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</row>
    <row r="75" spans="4:42" ht="12.75"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</row>
    <row r="76" spans="4:42" ht="12.75"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</row>
    <row r="77" spans="4:42" ht="12.75"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</row>
    <row r="78" spans="4:42" ht="12.75"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</row>
    <row r="79" spans="4:42" ht="12.75"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</row>
    <row r="80" spans="4:42" ht="12.75"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</row>
    <row r="81" spans="4:42" ht="12.75"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</row>
    <row r="82" spans="4:42" ht="12.75"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</row>
    <row r="83" spans="4:42" ht="12.75"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</row>
    <row r="84" spans="4:42" ht="12.75"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</row>
    <row r="85" spans="4:42" ht="12.75"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</row>
    <row r="86" spans="4:42" ht="12.75"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</row>
    <row r="87" spans="4:42" ht="12.75"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</row>
    <row r="88" spans="4:42" ht="12.75"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</row>
    <row r="89" spans="4:42" ht="12.7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</row>
    <row r="90" spans="4:42" ht="12.7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</row>
    <row r="91" spans="4:42" ht="12.75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</row>
    <row r="92" spans="4:42" ht="12.75"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</row>
    <row r="93" spans="4:42" ht="12.75"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</row>
    <row r="94" spans="4:42" ht="12.75"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</row>
    <row r="95" spans="4:42" ht="12.75"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</row>
    <row r="96" spans="4:42" ht="12.75"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</row>
    <row r="97" spans="4:42" ht="12.75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</row>
    <row r="98" spans="4:42" ht="12.75"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</row>
    <row r="99" spans="4:42" ht="12.75"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</row>
    <row r="100" spans="4:42" ht="12.75"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</row>
    <row r="101" spans="4:42" ht="12.75"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</row>
    <row r="102" spans="4:42" ht="12.75"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</row>
    <row r="103" spans="4:42" ht="12.75"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</row>
    <row r="104" spans="4:42" ht="12.75"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</row>
    <row r="105" spans="4:42" ht="12.75"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</row>
    <row r="106" spans="4:42" ht="12.75"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</row>
    <row r="107" spans="4:42" ht="12.75"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</row>
    <row r="108" spans="4:42" ht="12.75"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</row>
    <row r="109" spans="4:42" ht="12.75"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</row>
    <row r="110" spans="4:42" ht="12.75"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</row>
    <row r="111" spans="4:42" ht="12.75"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</row>
    <row r="112" spans="4:42" ht="12.75"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</row>
    <row r="113" spans="4:42" ht="12.75"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</row>
    <row r="114" spans="4:42" ht="12.75"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</row>
    <row r="115" spans="4:42" ht="12.75"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</row>
    <row r="116" spans="4:42" ht="12.75"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</row>
    <row r="117" spans="4:42" ht="12.75"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</row>
    <row r="118" spans="4:42" ht="12.75"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</row>
    <row r="119" spans="4:42" ht="12.75"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</row>
    <row r="120" spans="4:42" ht="12.75"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</row>
    <row r="121" spans="4:42" ht="12.75"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</row>
    <row r="122" spans="4:42" ht="12.75"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</row>
    <row r="123" spans="4:42" ht="12.75"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</row>
    <row r="124" spans="4:42" ht="12.75"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</row>
    <row r="125" spans="4:42" ht="12.75"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</row>
    <row r="126" spans="4:42" ht="12.75"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</row>
    <row r="127" spans="4:42" ht="12.75"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</row>
    <row r="128" spans="4:42" ht="12.75"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</row>
    <row r="129" spans="4:42" ht="12.75"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</row>
    <row r="130" spans="4:42" ht="12.75"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</row>
    <row r="131" spans="4:42" ht="12.75"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</row>
    <row r="132" spans="4:42" ht="12.75"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</row>
    <row r="133" spans="4:42" ht="12.75"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</row>
    <row r="134" spans="4:42" ht="12.75"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</row>
    <row r="135" spans="4:42" ht="12.75"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</row>
    <row r="136" spans="4:42" ht="12.75"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</row>
    <row r="137" spans="4:42" ht="12.75"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</row>
    <row r="138" spans="4:42" ht="12.75"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</row>
    <row r="139" spans="4:42" ht="12.75"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</row>
    <row r="140" spans="4:42" ht="12.75"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</row>
    <row r="141" spans="4:42" ht="12.75"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</row>
    <row r="142" spans="4:42" ht="12.75"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</row>
    <row r="143" spans="4:42" ht="12.75"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</row>
    <row r="144" spans="4:42" ht="12.75"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</row>
    <row r="145" spans="4:42" ht="12.75"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</row>
    <row r="146" spans="4:42" ht="12.75"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</row>
    <row r="147" spans="4:42" ht="12.75"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</row>
    <row r="148" spans="4:42" ht="12.75"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</row>
    <row r="149" spans="4:42" ht="12.75"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</row>
    <row r="150" spans="4:42" ht="12.75"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</row>
    <row r="151" spans="4:42" ht="12.75"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</row>
    <row r="152" spans="4:42" ht="12.75"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</row>
    <row r="153" spans="4:42" ht="12.75"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</row>
    <row r="154" spans="4:42" ht="12.75"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</row>
    <row r="155" spans="4:42" ht="12.75"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</row>
    <row r="156" spans="4:42" ht="12.75"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</row>
    <row r="157" spans="4:42" ht="12.75"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</row>
  </sheetData>
  <sheetProtection/>
  <mergeCells count="3">
    <mergeCell ref="A1:A2"/>
    <mergeCell ref="B1:B2"/>
    <mergeCell ref="C1:C2"/>
  </mergeCells>
  <printOptions horizontalCentered="1"/>
  <pageMargins left="0.5511811023622047" right="0.5905511811023623" top="0.5" bottom="0.5118110236220472" header="0.28" footer="0.5118110236220472"/>
  <pageSetup fitToHeight="2" fitToWidth="1" horizontalDpi="300" verticalDpi="300" orientation="portrait" paperSize="9" scale="88" r:id="rId1"/>
  <headerFooter alignWithMargins="0">
    <oddHeader>&amp;CKATEGORIA  TD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20.25390625" style="0" customWidth="1"/>
    <col min="2" max="2" width="22.00390625" style="0" customWidth="1"/>
    <col min="3" max="3" width="10.375" style="0" customWidth="1"/>
  </cols>
  <sheetData>
    <row r="1" spans="1:3" ht="25.5" customHeight="1">
      <c r="A1" s="124" t="s">
        <v>1</v>
      </c>
      <c r="B1" s="124" t="s">
        <v>2</v>
      </c>
      <c r="C1" s="12" t="s">
        <v>9</v>
      </c>
    </row>
    <row r="2" spans="1:3" ht="36">
      <c r="A2" s="123"/>
      <c r="B2" s="123"/>
      <c r="C2" s="39" t="s">
        <v>17</v>
      </c>
    </row>
    <row r="3" spans="1:3" ht="12.75">
      <c r="A3" s="45" t="s">
        <v>155</v>
      </c>
      <c r="B3" s="44" t="s">
        <v>156</v>
      </c>
      <c r="C3" s="46">
        <v>0</v>
      </c>
    </row>
    <row r="4" spans="1:3" ht="12.75">
      <c r="A4" s="14" t="s">
        <v>158</v>
      </c>
      <c r="B4" s="44" t="s">
        <v>157</v>
      </c>
      <c r="C4" s="46">
        <v>0</v>
      </c>
    </row>
    <row r="5" spans="1:3" ht="12.75">
      <c r="A5" s="67" t="s">
        <v>159</v>
      </c>
      <c r="B5" s="58" t="s">
        <v>156</v>
      </c>
      <c r="C5" s="46">
        <v>0</v>
      </c>
    </row>
    <row r="6" spans="1:3" ht="12.75">
      <c r="A6" s="67" t="s">
        <v>171</v>
      </c>
      <c r="B6" s="58" t="s">
        <v>157</v>
      </c>
      <c r="C6" s="46">
        <v>0</v>
      </c>
    </row>
    <row r="7" spans="1:3" ht="51">
      <c r="A7" s="60" t="s">
        <v>172</v>
      </c>
      <c r="B7" s="58" t="s">
        <v>90</v>
      </c>
      <c r="C7" s="46">
        <v>0</v>
      </c>
    </row>
    <row r="8" spans="1:3" ht="25.5">
      <c r="A8" s="60" t="s">
        <v>160</v>
      </c>
      <c r="B8" s="58" t="s">
        <v>124</v>
      </c>
      <c r="C8" s="46">
        <v>25</v>
      </c>
    </row>
    <row r="9" spans="1:3" ht="12.75">
      <c r="A9" s="67" t="s">
        <v>161</v>
      </c>
      <c r="B9" s="58" t="s">
        <v>156</v>
      </c>
      <c r="C9" s="46">
        <v>40</v>
      </c>
    </row>
    <row r="10" spans="1:3" ht="12.75">
      <c r="A10" s="110" t="s">
        <v>173</v>
      </c>
      <c r="B10" s="111" t="s">
        <v>156</v>
      </c>
      <c r="C10" s="112">
        <v>40</v>
      </c>
    </row>
    <row r="11" spans="1:3" ht="12.75">
      <c r="A11" s="67" t="s">
        <v>162</v>
      </c>
      <c r="B11" s="58" t="s">
        <v>170</v>
      </c>
      <c r="C11" s="46">
        <v>100</v>
      </c>
    </row>
    <row r="12" spans="1:3" ht="12.75">
      <c r="A12" s="67" t="s">
        <v>163</v>
      </c>
      <c r="B12" s="58" t="s">
        <v>170</v>
      </c>
      <c r="C12" s="46">
        <v>100</v>
      </c>
    </row>
    <row r="13" spans="1:3" ht="12.75">
      <c r="A13" s="67" t="s">
        <v>164</v>
      </c>
      <c r="B13" s="58" t="s">
        <v>170</v>
      </c>
      <c r="C13" s="46">
        <v>100</v>
      </c>
    </row>
    <row r="14" spans="1:3" ht="12.75">
      <c r="A14" s="67" t="s">
        <v>165</v>
      </c>
      <c r="B14" s="58" t="s">
        <v>170</v>
      </c>
      <c r="C14" s="46">
        <v>100</v>
      </c>
    </row>
  </sheetData>
  <sheetProtection/>
  <mergeCells count="2">
    <mergeCell ref="A1:A2"/>
    <mergeCell ref="B1:B2"/>
  </mergeCells>
  <printOptions horizontalCentered="1"/>
  <pageMargins left="0.7874015748031497" right="0.7874015748031497" top="0.58" bottom="0.984251968503937" header="0.38" footer="0.5118110236220472"/>
  <pageSetup horizontalDpi="300" verticalDpi="300" orientation="portrait" paperSize="9" r:id="rId1"/>
  <headerFooter alignWithMargins="0">
    <oddHeader>&amp;CKATEGORIA  TP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5.00390625" style="0" customWidth="1"/>
    <col min="2" max="2" width="23.375" style="0" customWidth="1"/>
    <col min="3" max="3" width="21.25390625" style="0" customWidth="1"/>
    <col min="4" max="4" width="8.875" style="0" customWidth="1"/>
  </cols>
  <sheetData>
    <row r="1" spans="1:4" ht="12.75">
      <c r="A1" s="122" t="s">
        <v>0</v>
      </c>
      <c r="B1" s="124" t="s">
        <v>1</v>
      </c>
      <c r="C1" s="124" t="s">
        <v>2</v>
      </c>
      <c r="D1" s="12" t="s">
        <v>9</v>
      </c>
    </row>
    <row r="2" spans="1:4" ht="51" customHeight="1">
      <c r="A2" s="123"/>
      <c r="B2" s="123"/>
      <c r="C2" s="123"/>
      <c r="D2" s="39" t="s">
        <v>17</v>
      </c>
    </row>
    <row r="3" spans="1:4" ht="25.5" customHeight="1">
      <c r="A3" s="9">
        <v>1</v>
      </c>
      <c r="B3" s="45" t="s">
        <v>150</v>
      </c>
      <c r="C3" s="44" t="s">
        <v>115</v>
      </c>
      <c r="D3" s="17">
        <v>455</v>
      </c>
    </row>
    <row r="4" spans="1:4" ht="25.5" customHeight="1">
      <c r="A4" s="9">
        <v>2</v>
      </c>
      <c r="B4" s="45" t="s">
        <v>151</v>
      </c>
      <c r="C4" s="44" t="s">
        <v>80</v>
      </c>
      <c r="D4" s="65">
        <v>565</v>
      </c>
    </row>
    <row r="5" spans="1:4" ht="25.5" customHeight="1">
      <c r="A5" s="9">
        <v>2</v>
      </c>
      <c r="B5" s="45" t="s">
        <v>123</v>
      </c>
      <c r="C5" s="44" t="s">
        <v>124</v>
      </c>
      <c r="D5" s="17">
        <v>565</v>
      </c>
    </row>
    <row r="6" spans="1:4" ht="25.5" customHeight="1">
      <c r="A6" s="46">
        <v>4</v>
      </c>
      <c r="B6" s="59" t="s">
        <v>135</v>
      </c>
      <c r="C6" s="58" t="s">
        <v>80</v>
      </c>
      <c r="D6" s="66">
        <v>655</v>
      </c>
    </row>
    <row r="7" spans="1:4" ht="25.5" customHeight="1">
      <c r="A7" s="46">
        <v>5</v>
      </c>
      <c r="B7" s="60" t="s">
        <v>79</v>
      </c>
      <c r="C7" s="58" t="s">
        <v>80</v>
      </c>
      <c r="D7" s="46">
        <v>666</v>
      </c>
    </row>
    <row r="8" spans="1:4" ht="25.5">
      <c r="A8" s="46">
        <v>6</v>
      </c>
      <c r="B8" s="45" t="s">
        <v>154</v>
      </c>
      <c r="C8" s="44" t="s">
        <v>142</v>
      </c>
      <c r="D8" s="46">
        <v>737</v>
      </c>
    </row>
    <row r="9" spans="1:4" ht="25.5">
      <c r="A9" s="46" t="s">
        <v>86</v>
      </c>
      <c r="B9" s="45" t="s">
        <v>175</v>
      </c>
      <c r="C9" s="44" t="s">
        <v>152</v>
      </c>
      <c r="D9" s="46">
        <v>895</v>
      </c>
    </row>
    <row r="10" spans="1:4" ht="12.75">
      <c r="A10" s="9" t="s">
        <v>86</v>
      </c>
      <c r="B10" s="45" t="s">
        <v>174</v>
      </c>
      <c r="C10" s="44" t="s">
        <v>80</v>
      </c>
      <c r="D10" s="17">
        <v>630</v>
      </c>
    </row>
    <row r="11" spans="1:4" ht="12.75" hidden="1">
      <c r="A11" s="68"/>
      <c r="B11" s="62"/>
      <c r="C11" s="88"/>
      <c r="D11" s="89"/>
    </row>
    <row r="12" spans="1:4" ht="12.75">
      <c r="A12" s="69"/>
      <c r="B12" s="69"/>
      <c r="C12" s="69"/>
      <c r="D12" s="69"/>
    </row>
  </sheetData>
  <sheetProtection/>
  <mergeCells count="3">
    <mergeCell ref="B1:B2"/>
    <mergeCell ref="C1:C2"/>
    <mergeCell ref="A1:A2"/>
  </mergeCells>
  <printOptions horizontalCentered="1"/>
  <pageMargins left="0.7874015748031497" right="0.7874015748031497" top="0.73" bottom="0.984251968503937" header="0.5118110236220472" footer="0.5118110236220472"/>
  <pageSetup horizontalDpi="300" verticalDpi="300" orientation="portrait" paperSize="9" r:id="rId1"/>
  <headerFooter alignWithMargins="0">
    <oddHeader>&amp;CKATEGORIA  TN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K10" sqref="K10"/>
    </sheetView>
  </sheetViews>
  <sheetFormatPr defaultColWidth="9.00390625" defaultRowHeight="12.75"/>
  <sheetData>
    <row r="1" spans="1:12" ht="12.75">
      <c r="A1" s="129" t="s">
        <v>3</v>
      </c>
      <c r="B1" s="130"/>
      <c r="C1" s="131" t="s">
        <v>4</v>
      </c>
      <c r="D1" s="132"/>
      <c r="E1" s="133" t="s">
        <v>20</v>
      </c>
      <c r="F1" s="134"/>
      <c r="G1" s="135" t="s">
        <v>21</v>
      </c>
      <c r="H1" s="136"/>
      <c r="I1" s="126" t="s">
        <v>23</v>
      </c>
      <c r="J1" s="127"/>
      <c r="K1" s="128" t="s">
        <v>60</v>
      </c>
      <c r="L1" s="128"/>
    </row>
    <row r="2" spans="1:12" ht="12.75">
      <c r="A2" s="47" t="s">
        <v>5</v>
      </c>
      <c r="B2" s="47">
        <v>1620</v>
      </c>
      <c r="C2" s="48" t="s">
        <v>5</v>
      </c>
      <c r="D2" s="48">
        <v>810</v>
      </c>
      <c r="E2" s="49" t="s">
        <v>5</v>
      </c>
      <c r="F2" s="49">
        <v>990</v>
      </c>
      <c r="G2" s="50" t="s">
        <v>5</v>
      </c>
      <c r="H2" s="50">
        <v>900</v>
      </c>
      <c r="I2" s="51" t="s">
        <v>5</v>
      </c>
      <c r="J2" s="51">
        <v>900</v>
      </c>
      <c r="K2" s="90" t="s">
        <v>5</v>
      </c>
      <c r="L2" s="90">
        <v>810</v>
      </c>
    </row>
    <row r="3" spans="1:12" ht="12.75">
      <c r="A3" s="47" t="s">
        <v>6</v>
      </c>
      <c r="B3" s="47">
        <v>900</v>
      </c>
      <c r="C3" s="48" t="s">
        <v>6</v>
      </c>
      <c r="D3" s="48">
        <v>1260</v>
      </c>
      <c r="E3" s="49" t="s">
        <v>6</v>
      </c>
      <c r="F3" s="49">
        <v>1170</v>
      </c>
      <c r="G3" s="50" t="s">
        <v>6</v>
      </c>
      <c r="H3" s="50">
        <v>810</v>
      </c>
      <c r="I3" s="51"/>
      <c r="J3" s="51"/>
      <c r="K3" s="90"/>
      <c r="L3" s="90"/>
    </row>
    <row r="4" spans="1:12" ht="12.75">
      <c r="A4" s="47" t="s">
        <v>7</v>
      </c>
      <c r="B4" s="47">
        <v>900</v>
      </c>
      <c r="C4" s="48" t="s">
        <v>7</v>
      </c>
      <c r="D4" s="48">
        <v>900</v>
      </c>
      <c r="E4" s="49" t="s">
        <v>7</v>
      </c>
      <c r="F4" s="49"/>
      <c r="G4" s="50" t="s">
        <v>7</v>
      </c>
      <c r="H4" s="50"/>
      <c r="I4" s="51"/>
      <c r="J4" s="51"/>
      <c r="K4" s="90"/>
      <c r="L4" s="90"/>
    </row>
    <row r="5" spans="1:12" ht="12.75">
      <c r="A5" s="47" t="s">
        <v>8</v>
      </c>
      <c r="B5" s="47"/>
      <c r="C5" s="48" t="s">
        <v>8</v>
      </c>
      <c r="D5" s="48"/>
      <c r="E5" s="49" t="s">
        <v>8</v>
      </c>
      <c r="F5" s="49"/>
      <c r="G5" s="50" t="s">
        <v>8</v>
      </c>
      <c r="H5" s="50"/>
      <c r="I5" s="51"/>
      <c r="J5" s="51"/>
      <c r="K5" s="90"/>
      <c r="L5" s="90"/>
    </row>
  </sheetData>
  <sheetProtection/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Gdulek</cp:lastModifiedBy>
  <cp:lastPrinted>2008-03-31T19:00:58Z</cp:lastPrinted>
  <dcterms:created xsi:type="dcterms:W3CDTF">1998-06-05T10:25:00Z</dcterms:created>
  <dcterms:modified xsi:type="dcterms:W3CDTF">2008-04-02T21:50:16Z</dcterms:modified>
  <cp:category/>
  <cp:version/>
  <cp:contentType/>
  <cp:contentStatus/>
</cp:coreProperties>
</file>