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TS" sheetId="1" r:id="rId1"/>
    <sheet name="TM" sheetId="2" r:id="rId2"/>
    <sheet name="TD" sheetId="3" r:id="rId3"/>
    <sheet name="TP" sheetId="4" r:id="rId4"/>
    <sheet name="Stałe" sheetId="5" r:id="rId5"/>
  </sheets>
  <externalReferences>
    <externalReference r:id="rId8"/>
  </externalReferences>
  <definedNames>
    <definedName name="_xlnm.Print_Area" localSheetId="1">'TM'!$A$1:$M$28</definedName>
    <definedName name="_xlnm.Print_Area" localSheetId="0">'TS'!$A:$S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NE1">'[1]Stałe'!$J$2</definedName>
    <definedName name="TPE1">'Stałe'!$L$2</definedName>
    <definedName name="TPE2">'Stałe'!$L$3</definedName>
    <definedName name="TPE3">'Stałe'!$L$4</definedName>
    <definedName name="TPE4">'Stałe'!$L$5</definedName>
    <definedName name="TRE1">'Stałe'!$J$2</definedName>
    <definedName name="TRE2">'Stałe'!$J$3</definedName>
    <definedName name="TRE3">'Stałe'!$J$4</definedName>
    <definedName name="TRE4">'Stałe'!$J$5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<sst xmlns="http://schemas.openxmlformats.org/spreadsheetml/2006/main" count="272" uniqueCount="122">
  <si>
    <t>Miejsce</t>
  </si>
  <si>
    <t>Czas startu E1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</si>
  <si>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</si>
  <si>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</si>
  <si>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</si>
  <si>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</si>
  <si>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</si>
  <si>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</si>
  <si>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</si>
  <si>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</si>
  <si>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</si>
  <si>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</si>
  <si>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</si>
  <si>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</si>
  <si>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</si>
  <si>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Nr drużyny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</si>
  <si>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</si>
  <si>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</si>
  <si>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</si>
  <si>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</si>
  <si>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</si>
  <si>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</si>
  <si>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</si>
  <si>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</si>
  <si>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</si>
  <si>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</si>
  <si>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</si>
  <si>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</si>
  <si>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</si>
  <si>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</si>
  <si>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</si>
  <si>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</si>
  <si>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</si>
  <si>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Czas startu E2</t>
  </si>
  <si>
    <t>Kategoria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</si>
  <si>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</si>
  <si>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</si>
  <si>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</si>
  <si>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</si>
  <si>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</si>
  <si>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</si>
  <si>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</si>
  <si>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</si>
  <si>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</si>
  <si>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</si>
  <si>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</si>
  <si>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</si>
  <si>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</si>
  <si>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</si>
  <si>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</si>
  <si>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</si>
  <si>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Marek Wąsowski
Maciej Konieczko</t>
  </si>
  <si>
    <t>KTK "Łapiguz"
Siedlęcin</t>
  </si>
  <si>
    <t>MKKT Bogatynia
G1</t>
  </si>
  <si>
    <t>MKKT Bogatynia
SP Opolno</t>
  </si>
  <si>
    <t>Gimnazjum SP2
Lwówek Śląski</t>
  </si>
  <si>
    <t>Maciej Pawłowicz
Paweł Mazur</t>
  </si>
  <si>
    <t>Mirosław Kobiałka
Grzegorz Chudzik</t>
  </si>
  <si>
    <t>Miejski Zespół Szkół
Świeradów Zdrój</t>
  </si>
  <si>
    <t>Paweł Piżuk
Mariusz Jankowski</t>
  </si>
  <si>
    <t>Artur Trojan
Szymon Kulig</t>
  </si>
  <si>
    <t>Filip Kamieński</t>
  </si>
  <si>
    <t>Mikołaj Rink</t>
  </si>
  <si>
    <t>SP Radogoszcz</t>
  </si>
  <si>
    <t>Krzysztof Sudomlak
Waldemar Rink</t>
  </si>
  <si>
    <t>INO-TOP PTSM
Zgorzelec</t>
  </si>
  <si>
    <t>Pszczyna</t>
  </si>
  <si>
    <t>Arek Skoczyński</t>
  </si>
  <si>
    <t>?
?
?
?
?
?
?
?
?</t>
  </si>
  <si>
    <t>Natalia Gorczyca
Martyna Cybulska</t>
  </si>
  <si>
    <t>Oskar Olechowski
Jarosław Chudzik</t>
  </si>
  <si>
    <t>Wojciech Łopato
Jakub Ściga</t>
  </si>
  <si>
    <t>Oliwia Grześków
Martyna Kiełbus
Agata Fik
Klaudia Jurek</t>
  </si>
  <si>
    <t>Bartłomiej Mazan
Jakub Żurawski</t>
  </si>
  <si>
    <t>Szczecin</t>
  </si>
  <si>
    <t>Dawid Kobiałka
Tomasz Kurlej</t>
  </si>
  <si>
    <t>Dawid Karmelita</t>
  </si>
  <si>
    <t>Małgorzata Desput
Kalina Gawryjołek
Aldona Gawryjołek</t>
  </si>
  <si>
    <t>Krzysztof Desput
Michał Serafin</t>
  </si>
  <si>
    <t>Bartłomiej Wąsowski</t>
  </si>
  <si>
    <t>Paulina Karpowicz
Katarzyna Hapanowicz</t>
  </si>
  <si>
    <t>Bolków</t>
  </si>
  <si>
    <t>Jakub Duda</t>
  </si>
  <si>
    <t xml:space="preserve">Tadeusz Sławiński </t>
  </si>
  <si>
    <t>PTSM Lubań</t>
  </si>
  <si>
    <t>abs</t>
  </si>
  <si>
    <t>Adam Skoczyński
Roman Trocha</t>
  </si>
  <si>
    <t>Pszczyna
Dzierżoniów</t>
  </si>
  <si>
    <t>SKKT
Wleń</t>
  </si>
  <si>
    <t>Michał Mackiewicz</t>
  </si>
  <si>
    <t>Krystian Porabik
Szymon Jankiewicz</t>
  </si>
  <si>
    <t>Filip Maszewski</t>
  </si>
  <si>
    <t>Karolina Stawicka
Daria Maj</t>
  </si>
  <si>
    <t>Michał Piłat
Bartosz Suszek</t>
  </si>
  <si>
    <t>Kamil Zarębiński
Maria Salawa
Jakub Andziulewicz</t>
  </si>
  <si>
    <t>Barbara Woźniak
Aleksandra Luszkowska</t>
  </si>
  <si>
    <t>Wioleta Jakubowska
Konrad Rokicki</t>
  </si>
  <si>
    <t>Aleksandra Bardczak
Maria Zarębska</t>
  </si>
  <si>
    <t>Dominika Knapp
Katarzyna Jarosz</t>
  </si>
  <si>
    <t>Angelika Solenta
Maciej Wasiuta</t>
  </si>
  <si>
    <t>Michał Kochanowski
Milena Kochanowska</t>
  </si>
  <si>
    <t>Tomasz Piątkowski
Hanna Sosnówka</t>
  </si>
  <si>
    <t>Edgar Smalec
Natalia Siosmak</t>
  </si>
  <si>
    <t>Bartek Pieniążek
Wiktor Czekański</t>
  </si>
  <si>
    <t>Agata Kasprzak
Joanna Chwaszcz</t>
  </si>
  <si>
    <t>Agata Sadowska
Małgrzata Lipowicz</t>
  </si>
  <si>
    <t>Paweł Puciński
Wojciech Mikołajczyk</t>
  </si>
  <si>
    <t>Luiza Wołczek
Patrycja Stodolska</t>
  </si>
  <si>
    <t>Patrycja Brzuchalska</t>
  </si>
  <si>
    <t>Patrycja Niechwiej
Kamil Gwizd</t>
  </si>
  <si>
    <t>Dariusz Wilczewski
Arkadiusz Lewandowski</t>
  </si>
  <si>
    <t>Tomasz Podkówka
Przemek Kaczmarczyk</t>
  </si>
  <si>
    <t>Roksana Nowińska
Aleksandra Kubiś</t>
  </si>
  <si>
    <t>Marcin Szczerbaty
Paweł Szpindowski</t>
  </si>
  <si>
    <t>Adrian Spich
Magdalena Bremensztun</t>
  </si>
  <si>
    <t>Adam Krzyżanowski
Michał Kamiński</t>
  </si>
  <si>
    <t>Adrian Tokarski
Arkadiusz Radowicz</t>
  </si>
  <si>
    <t>Janusz Desput</t>
  </si>
  <si>
    <t>Dominik Kuhkowski
Zdzisław Koczarski</t>
  </si>
  <si>
    <t>Maciej Pas
Michał Zawadzki</t>
  </si>
  <si>
    <t>nkl</t>
  </si>
  <si>
    <t>Etap dzienny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</si>
</sst>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00000\ _z_ł_-;\-* #,##0.000000\ _z_ł_-;_-* &quot;-&quot;??\ _z_ł_-;_-@_-"/>
    <numFmt numFmtId="169" formatCode="_-* #,##0.0\ _z_ł_-;\-* #,##0.0\ _z_ł_-;_-* &quot;-&quot;??\ _z_ł_-;_-@_-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 applyProtection="1" quotePrefix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" fontId="0" fillId="0" borderId="5" xfId="0" applyNumberFormat="1" applyFont="1" applyBorder="1" applyAlignment="1" applyProtection="1" quotePrefix="1">
      <alignment horizontal="center" vertical="center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1" fontId="1" fillId="5" borderId="6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Continuous" vertical="center" wrapText="1"/>
    </xf>
    <xf numFmtId="2" fontId="1" fillId="5" borderId="8" xfId="0" applyNumberFormat="1" applyFont="1" applyFill="1" applyBorder="1" applyAlignment="1">
      <alignment horizontal="centerContinuous" vertical="center" wrapText="1"/>
    </xf>
    <xf numFmtId="49" fontId="4" fillId="5" borderId="9" xfId="0" applyNumberFormat="1" applyFont="1" applyFill="1" applyBorder="1" applyAlignment="1">
      <alignment horizontal="center" vertical="center" textRotation="90" wrapText="1"/>
    </xf>
    <xf numFmtId="49" fontId="4" fillId="5" borderId="10" xfId="0" applyNumberFormat="1" applyFont="1" applyFill="1" applyBorder="1" applyAlignment="1">
      <alignment horizontal="center" vertical="center" textRotation="90" wrapText="1"/>
    </xf>
    <xf numFmtId="2" fontId="4" fillId="5" borderId="10" xfId="0" applyNumberFormat="1" applyFont="1" applyFill="1" applyBorder="1" applyAlignment="1">
      <alignment horizontal="center" vertical="center" textRotation="90" wrapText="1"/>
    </xf>
    <xf numFmtId="49" fontId="4" fillId="5" borderId="1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>
      <alignment horizontal="center" vertical="center" textRotation="90" wrapText="1"/>
    </xf>
    <xf numFmtId="49" fontId="4" fillId="5" borderId="5" xfId="0" applyNumberFormat="1" applyFont="1" applyFill="1" applyBorder="1" applyAlignment="1">
      <alignment horizontal="center" vertical="center" textRotation="90" wrapText="1"/>
    </xf>
    <xf numFmtId="2" fontId="4" fillId="5" borderId="5" xfId="0" applyNumberFormat="1" applyFont="1" applyFill="1" applyBorder="1" applyAlignment="1">
      <alignment horizontal="center" vertical="center" textRotation="90" wrapText="1"/>
    </xf>
    <xf numFmtId="2" fontId="1" fillId="5" borderId="5" xfId="0" applyNumberFormat="1" applyFont="1" applyFill="1" applyBorder="1" applyAlignment="1">
      <alignment horizontal="centerContinuous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1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Continuous" vertical="center" wrapText="1"/>
    </xf>
    <xf numFmtId="2" fontId="1" fillId="0" borderId="5" xfId="0" applyNumberFormat="1" applyFont="1" applyFill="1" applyBorder="1" applyAlignment="1">
      <alignment horizontal="centerContinuous" vertical="center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2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" fillId="5" borderId="12" xfId="0" applyNumberFormat="1" applyFont="1" applyFill="1" applyBorder="1" applyAlignment="1">
      <alignment horizontal="center" vertical="center" textRotation="90" wrapText="1"/>
    </xf>
    <xf numFmtId="49" fontId="1" fillId="5" borderId="5" xfId="0" applyNumberFormat="1" applyFont="1" applyFill="1" applyBorder="1" applyAlignment="1">
      <alignment horizontal="center" vertical="center" textRotation="90" wrapText="1"/>
    </xf>
    <xf numFmtId="2" fontId="1" fillId="5" borderId="5" xfId="0" applyNumberFormat="1" applyFont="1" applyFill="1" applyBorder="1" applyAlignment="1">
      <alignment horizontal="center" vertical="center" textRotation="90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0" fillId="5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 applyProtection="1" quotePrefix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textRotation="90" wrapText="1"/>
    </xf>
    <xf numFmtId="0" fontId="0" fillId="5" borderId="1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textRotation="90" wrapText="1"/>
    </xf>
    <xf numFmtId="49" fontId="1" fillId="5" borderId="13" xfId="0" applyNumberFormat="1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textRotation="90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43;&#380;ne%20rzeczy\Turystyka\Marsze%20na%20Orientacj&#281;\Imprezy%20miejscowe\Wiosna\XIII%20OInO%202006\XIII%20OInO%20Wiosn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TS"/>
      <sheetName val="TJ"/>
      <sheetName val="TM"/>
      <sheetName val="TD"/>
      <sheetName val="TN"/>
      <sheetName val="TP"/>
      <sheetName val="Stałe"/>
    </sheetNames>
    <sheetDataSet>
      <sheetData sheetId="7">
        <row r="2">
          <cell r="J2">
            <v>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4"/>
  </sheetPr>
  <dimension ref="A1:X12"/>
  <sheetViews>
    <sheetView tabSelected="1" zoomScaleSheetLayoutView="75" workbookViewId="0" topLeftCell="A1">
      <pane ySplit="2" topLeftCell="BM3" activePane="bottomLeft" state="frozen"/>
      <selection pane="topLeft" activeCell="A1" sqref="A1"/>
      <selection pane="bottomLeft" activeCell="J4" sqref="J4"/>
    </sheetView>
  </sheetViews>
  <sheetFormatPr defaultColWidth="9.00390625" defaultRowHeight="25.5" customHeight="1"/>
  <cols>
    <col min="1" max="1" width="5.375" style="1" customWidth="1"/>
    <col min="2" max="2" width="3.375" style="13" hidden="1" customWidth="1"/>
    <col min="3" max="3" width="23.625" style="11" customWidth="1"/>
    <col min="4" max="4" width="15.25390625" style="44" customWidth="1"/>
    <col min="5" max="5" width="6.625" style="10" hidden="1" customWidth="1"/>
    <col min="6" max="6" width="6.625" style="12" hidden="1" customWidth="1"/>
    <col min="7" max="7" width="5.75390625" style="10" customWidth="1"/>
    <col min="8" max="8" width="8.125" style="9" customWidth="1"/>
    <col min="9" max="9" width="3.25390625" style="1" customWidth="1"/>
    <col min="10" max="10" width="5.75390625" style="10" customWidth="1"/>
    <col min="11" max="11" width="8.125" style="9" customWidth="1"/>
    <col min="12" max="12" width="3.25390625" style="1" customWidth="1"/>
    <col min="13" max="13" width="8.125" style="9" customWidth="1"/>
    <col min="14" max="14" width="3.625" style="1" customWidth="1"/>
    <col min="15" max="15" width="5.75390625" style="10" customWidth="1"/>
    <col min="16" max="16" width="8.125" style="9" customWidth="1"/>
    <col min="17" max="17" width="3.25390625" style="1" customWidth="1"/>
    <col min="18" max="18" width="8.125" style="9" customWidth="1"/>
    <col min="19" max="19" width="3.25390625" style="1" customWidth="1"/>
    <col min="20" max="20" width="5.75390625" style="10" hidden="1" customWidth="1"/>
    <col min="21" max="21" width="8.125" style="9" hidden="1" customWidth="1"/>
    <col min="22" max="22" width="3.25390625" style="1" hidden="1" customWidth="1"/>
    <col min="23" max="23" width="8.125" style="9" hidden="1" customWidth="1"/>
    <col min="24" max="24" width="9.125" style="1" hidden="1" customWidth="1"/>
    <col min="25" max="16384" width="9.125" style="7" customWidth="1"/>
  </cols>
  <sheetData>
    <row r="1" spans="1:24" s="8" customFormat="1" ht="25.5" customHeight="1">
      <c r="A1" s="92" t="s">
        <v>0</v>
      </c>
      <c r="B1" s="37"/>
      <c r="C1" s="90" t="s">
        <v>2</v>
      </c>
      <c r="D1" s="90" t="s">
        <v>3</v>
      </c>
      <c r="E1" s="90" t="s">
        <v>1</v>
      </c>
      <c r="F1" s="90" t="s">
        <v>33</v>
      </c>
      <c r="G1" s="38" t="s">
        <v>10</v>
      </c>
      <c r="H1" s="38"/>
      <c r="I1" s="38"/>
      <c r="J1" s="38" t="s">
        <v>11</v>
      </c>
      <c r="K1" s="38"/>
      <c r="L1" s="38"/>
      <c r="M1" s="38" t="s">
        <v>16</v>
      </c>
      <c r="N1" s="38"/>
      <c r="O1" s="38" t="s">
        <v>13</v>
      </c>
      <c r="P1" s="38"/>
      <c r="Q1" s="38"/>
      <c r="R1" s="38" t="s">
        <v>17</v>
      </c>
      <c r="S1" s="39"/>
      <c r="T1" s="51" t="s">
        <v>12</v>
      </c>
      <c r="U1" s="52"/>
      <c r="V1" s="52"/>
      <c r="W1" s="52" t="s">
        <v>18</v>
      </c>
      <c r="X1" s="52"/>
    </row>
    <row r="2" spans="1:24" s="6" customFormat="1" ht="57.75" customHeight="1" thickBot="1">
      <c r="A2" s="93"/>
      <c r="B2" s="40" t="s">
        <v>34</v>
      </c>
      <c r="C2" s="94"/>
      <c r="D2" s="94"/>
      <c r="E2" s="91"/>
      <c r="F2" s="91"/>
      <c r="G2" s="41" t="s">
        <v>19</v>
      </c>
      <c r="H2" s="42" t="s">
        <v>20</v>
      </c>
      <c r="I2" s="41" t="s">
        <v>14</v>
      </c>
      <c r="J2" s="41" t="s">
        <v>19</v>
      </c>
      <c r="K2" s="42" t="s">
        <v>20</v>
      </c>
      <c r="L2" s="41" t="s">
        <v>14</v>
      </c>
      <c r="M2" s="42" t="s">
        <v>20</v>
      </c>
      <c r="N2" s="41" t="s">
        <v>14</v>
      </c>
      <c r="O2" s="41" t="s">
        <v>19</v>
      </c>
      <c r="P2" s="42" t="s">
        <v>20</v>
      </c>
      <c r="Q2" s="41" t="s">
        <v>14</v>
      </c>
      <c r="R2" s="42" t="s">
        <v>20</v>
      </c>
      <c r="S2" s="43" t="s">
        <v>14</v>
      </c>
      <c r="T2" s="53" t="s">
        <v>19</v>
      </c>
      <c r="U2" s="54" t="s">
        <v>20</v>
      </c>
      <c r="V2" s="55" t="s">
        <v>14</v>
      </c>
      <c r="W2" s="54" t="s">
        <v>20</v>
      </c>
      <c r="X2" s="55" t="s">
        <v>14</v>
      </c>
    </row>
    <row r="3" spans="1:24" s="34" customFormat="1" ht="25.5" customHeight="1">
      <c r="A3" s="19" t="s">
        <v>24</v>
      </c>
      <c r="B3" s="21" t="s">
        <v>4</v>
      </c>
      <c r="C3" s="35" t="s">
        <v>51</v>
      </c>
      <c r="D3" s="66" t="s">
        <v>52</v>
      </c>
      <c r="E3" s="31">
        <v>1</v>
      </c>
      <c r="F3" s="36">
        <v>60</v>
      </c>
      <c r="G3" s="31">
        <v>130</v>
      </c>
      <c r="H3" s="32">
        <f aca="true" t="shared" si="0" ref="H3:H12">IF(G3&lt;&gt;"",IF(ISNUMBER(G3),MAX(1000/TSE1*(TSE1-G3+MIN(G$1:G$65536)),0),0),"")</f>
        <v>883.3333333333334</v>
      </c>
      <c r="I3" s="33">
        <f aca="true" t="shared" si="1" ref="I3:I12">IF(H3&lt;&gt;"",RANK(H3,H$1:H$65536),"")</f>
        <v>4</v>
      </c>
      <c r="J3" s="31">
        <v>101</v>
      </c>
      <c r="K3" s="32">
        <f aca="true" t="shared" si="2" ref="K3:K12">IF(J3&lt;&gt;"",IF(ISNUMBER(J3),MAX(1000/TSE2*(TSE2-J3+MIN(J$1:J$65536)),0),0),"")</f>
        <v>1000</v>
      </c>
      <c r="L3" s="33">
        <f aca="true" t="shared" si="3" ref="L3:L12">IF(K3&lt;&gt;"",RANK(K3,K$1:K$65536),"")</f>
        <v>1</v>
      </c>
      <c r="M3" s="32">
        <f aca="true" t="shared" si="4" ref="M3:M12">IF(K3&lt;&gt;"",H3+K3,"")</f>
        <v>1883.3333333333335</v>
      </c>
      <c r="N3" s="33">
        <f aca="true" t="shared" si="5" ref="N3:N12">IF(M3&lt;&gt;"",RANK(M3,M$1:M$65536),"")</f>
        <v>1</v>
      </c>
      <c r="O3" s="50">
        <v>44</v>
      </c>
      <c r="P3" s="32">
        <f aca="true" t="shared" si="6" ref="P3:P12">IF(O3&lt;&gt;"",IF(ISNUMBER(O3),MAX(1000/TSE3*(TSE3-O3+MIN(O$1:O$65536)),0),0),"")</f>
        <v>988.8888888888888</v>
      </c>
      <c r="Q3" s="33">
        <f aca="true" t="shared" si="7" ref="Q3:Q12">IF(P3&lt;&gt;"",RANK(P3,P$1:P$65536),"")</f>
        <v>2</v>
      </c>
      <c r="R3" s="32">
        <f aca="true" t="shared" si="8" ref="R3:R12">IF(P3&lt;&gt;"",M3+P3,"")</f>
        <v>2872.222222222222</v>
      </c>
      <c r="S3" s="33">
        <f aca="true" t="shared" si="9" ref="S3:S12">IF(R3&lt;&gt;"",RANK(R3,R$1:R$65536),"")</f>
        <v>1</v>
      </c>
      <c r="T3" s="31"/>
      <c r="U3" s="32">
        <f aca="true" t="shared" si="10" ref="U3:U12">IF(T3&lt;&gt;"",IF(ISNUMBER(T3),MAX(1000/TSE4*(TSE4-T3+MIN(T$1:T$65536)),0),0),"")</f>
      </c>
      <c r="V3" s="33">
        <f aca="true" t="shared" si="11" ref="V3:V12">IF(U3&lt;&gt;"",RANK(U3,U$1:U$65536),"")</f>
      </c>
      <c r="W3" s="32">
        <f aca="true" t="shared" si="12" ref="W3:W8">IF(U3&lt;&gt;"",R3+U3,"")</f>
      </c>
      <c r="X3" s="33">
        <f aca="true" t="shared" si="13" ref="X3:X12">IF(W3&lt;&gt;"",RANK(W3,W$1:W$65536),"")</f>
      </c>
    </row>
    <row r="4" spans="1:24" s="34" customFormat="1" ht="25.5" customHeight="1">
      <c r="A4" s="19" t="s">
        <v>25</v>
      </c>
      <c r="B4" s="21" t="s">
        <v>23</v>
      </c>
      <c r="C4" s="35" t="s">
        <v>86</v>
      </c>
      <c r="D4" s="66" t="s">
        <v>87</v>
      </c>
      <c r="E4" s="31">
        <v>30</v>
      </c>
      <c r="F4" s="36">
        <v>40</v>
      </c>
      <c r="G4" s="31">
        <v>25</v>
      </c>
      <c r="H4" s="32">
        <f t="shared" si="0"/>
        <v>1000</v>
      </c>
      <c r="I4" s="33">
        <f t="shared" si="1"/>
        <v>1</v>
      </c>
      <c r="J4" s="31">
        <v>275</v>
      </c>
      <c r="K4" s="32">
        <f t="shared" si="2"/>
        <v>806.6666666666667</v>
      </c>
      <c r="L4" s="33">
        <f t="shared" si="3"/>
        <v>6</v>
      </c>
      <c r="M4" s="32">
        <f t="shared" si="4"/>
        <v>1806.6666666666667</v>
      </c>
      <c r="N4" s="33">
        <f t="shared" si="5"/>
        <v>4</v>
      </c>
      <c r="O4" s="50">
        <v>25</v>
      </c>
      <c r="P4" s="32">
        <f t="shared" si="6"/>
        <v>1000</v>
      </c>
      <c r="Q4" s="33">
        <f t="shared" si="7"/>
        <v>1</v>
      </c>
      <c r="R4" s="32">
        <f t="shared" si="8"/>
        <v>2806.666666666667</v>
      </c>
      <c r="S4" s="33">
        <f t="shared" si="9"/>
        <v>2</v>
      </c>
      <c r="T4" s="31"/>
      <c r="U4" s="32">
        <f t="shared" si="10"/>
      </c>
      <c r="V4" s="33">
        <f t="shared" si="11"/>
      </c>
      <c r="W4" s="32">
        <f t="shared" si="12"/>
      </c>
      <c r="X4" s="33">
        <f t="shared" si="13"/>
      </c>
    </row>
    <row r="5" spans="1:24" s="34" customFormat="1" ht="25.5" customHeight="1">
      <c r="A5" s="19" t="s">
        <v>26</v>
      </c>
      <c r="B5" s="60" t="s">
        <v>23</v>
      </c>
      <c r="C5" s="35" t="s">
        <v>73</v>
      </c>
      <c r="D5" s="66" t="s">
        <v>74</v>
      </c>
      <c r="E5" s="31">
        <v>40</v>
      </c>
      <c r="F5" s="36">
        <v>30</v>
      </c>
      <c r="G5" s="31">
        <v>75</v>
      </c>
      <c r="H5" s="32">
        <f t="shared" si="0"/>
        <v>944.4444444444445</v>
      </c>
      <c r="I5" s="33">
        <f t="shared" si="1"/>
        <v>3</v>
      </c>
      <c r="J5" s="31">
        <v>163</v>
      </c>
      <c r="K5" s="32">
        <f t="shared" si="2"/>
        <v>931.1111111111112</v>
      </c>
      <c r="L5" s="33">
        <f t="shared" si="3"/>
        <v>3</v>
      </c>
      <c r="M5" s="32">
        <f t="shared" si="4"/>
        <v>1875.5555555555557</v>
      </c>
      <c r="N5" s="33">
        <f t="shared" si="5"/>
        <v>2</v>
      </c>
      <c r="O5" s="50">
        <v>159</v>
      </c>
      <c r="P5" s="32">
        <f t="shared" si="6"/>
        <v>921.6374269005847</v>
      </c>
      <c r="Q5" s="33">
        <f t="shared" si="7"/>
        <v>3</v>
      </c>
      <c r="R5" s="32">
        <f t="shared" si="8"/>
        <v>2797.1929824561403</v>
      </c>
      <c r="S5" s="33">
        <f t="shared" si="9"/>
        <v>3</v>
      </c>
      <c r="T5" s="31"/>
      <c r="U5" s="32">
        <f t="shared" si="10"/>
      </c>
      <c r="V5" s="33">
        <f t="shared" si="11"/>
      </c>
      <c r="W5" s="32">
        <f t="shared" si="12"/>
      </c>
      <c r="X5" s="33">
        <f t="shared" si="13"/>
      </c>
    </row>
    <row r="6" spans="1:24" s="34" customFormat="1" ht="25.5" customHeight="1">
      <c r="A6" s="19" t="s">
        <v>27</v>
      </c>
      <c r="B6" s="60" t="s">
        <v>23</v>
      </c>
      <c r="C6" s="20" t="s">
        <v>79</v>
      </c>
      <c r="D6" s="66" t="s">
        <v>52</v>
      </c>
      <c r="E6" s="31" t="s">
        <v>85</v>
      </c>
      <c r="F6" s="36">
        <v>1</v>
      </c>
      <c r="G6" s="31">
        <v>28</v>
      </c>
      <c r="H6" s="32">
        <f t="shared" si="0"/>
        <v>996.6666666666667</v>
      </c>
      <c r="I6" s="33">
        <f t="shared" si="1"/>
        <v>2</v>
      </c>
      <c r="J6" s="31">
        <v>257</v>
      </c>
      <c r="K6" s="32">
        <f t="shared" si="2"/>
        <v>826.6666666666667</v>
      </c>
      <c r="L6" s="33">
        <f t="shared" si="3"/>
        <v>4</v>
      </c>
      <c r="M6" s="32">
        <f t="shared" si="4"/>
        <v>1823.3333333333335</v>
      </c>
      <c r="N6" s="33">
        <f t="shared" si="5"/>
        <v>3</v>
      </c>
      <c r="O6" s="50">
        <v>750</v>
      </c>
      <c r="P6" s="32">
        <f t="shared" si="6"/>
        <v>576.0233918128655</v>
      </c>
      <c r="Q6" s="33">
        <f t="shared" si="7"/>
        <v>8</v>
      </c>
      <c r="R6" s="32">
        <f t="shared" si="8"/>
        <v>2399.356725146199</v>
      </c>
      <c r="S6" s="33">
        <f t="shared" si="9"/>
        <v>4</v>
      </c>
      <c r="T6" s="31"/>
      <c r="U6" s="32">
        <f t="shared" si="10"/>
      </c>
      <c r="V6" s="33">
        <f t="shared" si="11"/>
      </c>
      <c r="W6" s="32">
        <f t="shared" si="12"/>
      </c>
      <c r="X6" s="33">
        <f t="shared" si="13"/>
      </c>
    </row>
    <row r="7" spans="1:24" s="34" customFormat="1" ht="25.5" customHeight="1">
      <c r="A7" s="19" t="s">
        <v>28</v>
      </c>
      <c r="B7" s="60" t="s">
        <v>23</v>
      </c>
      <c r="C7" s="35" t="s">
        <v>57</v>
      </c>
      <c r="D7" s="66" t="s">
        <v>55</v>
      </c>
      <c r="E7" s="31">
        <v>10</v>
      </c>
      <c r="F7" s="36">
        <v>50</v>
      </c>
      <c r="G7" s="31">
        <v>490</v>
      </c>
      <c r="H7" s="32">
        <f t="shared" si="0"/>
        <v>483.33333333333337</v>
      </c>
      <c r="I7" s="33">
        <f t="shared" si="1"/>
        <v>6</v>
      </c>
      <c r="J7" s="31">
        <v>115</v>
      </c>
      <c r="K7" s="32">
        <f t="shared" si="2"/>
        <v>984.4444444444445</v>
      </c>
      <c r="L7" s="33">
        <f t="shared" si="3"/>
        <v>2</v>
      </c>
      <c r="M7" s="32">
        <f t="shared" si="4"/>
        <v>1467.7777777777778</v>
      </c>
      <c r="N7" s="33">
        <f t="shared" si="5"/>
        <v>5</v>
      </c>
      <c r="O7" s="50">
        <v>570</v>
      </c>
      <c r="P7" s="32">
        <f t="shared" si="6"/>
        <v>681.2865497076023</v>
      </c>
      <c r="Q7" s="33">
        <f t="shared" si="7"/>
        <v>4</v>
      </c>
      <c r="R7" s="32">
        <f t="shared" si="8"/>
        <v>2149.06432748538</v>
      </c>
      <c r="S7" s="33">
        <f t="shared" si="9"/>
        <v>5</v>
      </c>
      <c r="T7" s="31"/>
      <c r="U7" s="32">
        <f t="shared" si="10"/>
      </c>
      <c r="V7" s="33">
        <f t="shared" si="11"/>
      </c>
      <c r="W7" s="32">
        <f t="shared" si="12"/>
      </c>
      <c r="X7" s="33">
        <f t="shared" si="13"/>
      </c>
    </row>
    <row r="8" spans="1:24" s="34" customFormat="1" ht="25.5" customHeight="1">
      <c r="A8" s="19" t="s">
        <v>29</v>
      </c>
      <c r="B8" s="60" t="s">
        <v>23</v>
      </c>
      <c r="C8" s="35" t="s">
        <v>64</v>
      </c>
      <c r="D8" s="66" t="s">
        <v>63</v>
      </c>
      <c r="E8" s="31" t="s">
        <v>85</v>
      </c>
      <c r="F8" s="36">
        <v>10</v>
      </c>
      <c r="G8" s="31" t="s">
        <v>85</v>
      </c>
      <c r="H8" s="32">
        <f t="shared" si="0"/>
        <v>0</v>
      </c>
      <c r="I8" s="33">
        <f t="shared" si="1"/>
        <v>8</v>
      </c>
      <c r="J8" s="31">
        <v>257</v>
      </c>
      <c r="K8" s="32">
        <f t="shared" si="2"/>
        <v>826.6666666666667</v>
      </c>
      <c r="L8" s="33">
        <f t="shared" si="3"/>
        <v>4</v>
      </c>
      <c r="M8" s="32">
        <f t="shared" si="4"/>
        <v>826.6666666666667</v>
      </c>
      <c r="N8" s="33">
        <f t="shared" si="5"/>
        <v>6</v>
      </c>
      <c r="O8" s="50">
        <v>695</v>
      </c>
      <c r="P8" s="32">
        <f t="shared" si="6"/>
        <v>608.187134502924</v>
      </c>
      <c r="Q8" s="33">
        <f t="shared" si="7"/>
        <v>7</v>
      </c>
      <c r="R8" s="32">
        <f t="shared" si="8"/>
        <v>1434.8538011695907</v>
      </c>
      <c r="S8" s="33">
        <f t="shared" si="9"/>
        <v>6</v>
      </c>
      <c r="T8" s="31"/>
      <c r="U8" s="32">
        <f t="shared" si="10"/>
      </c>
      <c r="V8" s="33">
        <f t="shared" si="11"/>
      </c>
      <c r="W8" s="32">
        <f t="shared" si="12"/>
      </c>
      <c r="X8" s="33">
        <f t="shared" si="13"/>
      </c>
    </row>
    <row r="9" spans="1:24" s="34" customFormat="1" ht="25.5" customHeight="1">
      <c r="A9" s="19" t="s">
        <v>30</v>
      </c>
      <c r="B9" s="60" t="s">
        <v>23</v>
      </c>
      <c r="C9" s="85" t="s">
        <v>82</v>
      </c>
      <c r="D9" s="66" t="s">
        <v>88</v>
      </c>
      <c r="E9" s="31">
        <v>50</v>
      </c>
      <c r="F9" s="36">
        <v>25</v>
      </c>
      <c r="G9" s="31">
        <v>780</v>
      </c>
      <c r="H9" s="32">
        <f t="shared" si="0"/>
        <v>161.11111111111111</v>
      </c>
      <c r="I9" s="33">
        <f t="shared" si="1"/>
        <v>7</v>
      </c>
      <c r="J9" s="31">
        <v>604</v>
      </c>
      <c r="K9" s="32">
        <f t="shared" si="2"/>
        <v>441.11111111111114</v>
      </c>
      <c r="L9" s="33">
        <f t="shared" si="3"/>
        <v>7</v>
      </c>
      <c r="M9" s="32">
        <f t="shared" si="4"/>
        <v>602.2222222222223</v>
      </c>
      <c r="N9" s="33">
        <f t="shared" si="5"/>
        <v>7</v>
      </c>
      <c r="O9" s="50">
        <v>679</v>
      </c>
      <c r="P9" s="32">
        <f t="shared" si="6"/>
        <v>617.5438596491227</v>
      </c>
      <c r="Q9" s="33">
        <f t="shared" si="7"/>
        <v>5</v>
      </c>
      <c r="R9" s="32">
        <f t="shared" si="8"/>
        <v>1219.766081871345</v>
      </c>
      <c r="S9" s="33">
        <f t="shared" si="9"/>
        <v>7</v>
      </c>
      <c r="T9" s="31"/>
      <c r="U9" s="32">
        <f t="shared" si="10"/>
      </c>
      <c r="V9" s="33">
        <f t="shared" si="11"/>
      </c>
      <c r="W9" s="32">
        <f>IF(U9&lt;&gt;"",R9+U9,"")</f>
      </c>
      <c r="X9" s="33">
        <f t="shared" si="13"/>
      </c>
    </row>
    <row r="10" spans="1:24" s="34" customFormat="1" ht="25.5" customHeight="1">
      <c r="A10" s="19" t="s">
        <v>31</v>
      </c>
      <c r="B10" s="60" t="s">
        <v>23</v>
      </c>
      <c r="C10" s="84" t="s">
        <v>117</v>
      </c>
      <c r="D10" s="66" t="s">
        <v>52</v>
      </c>
      <c r="E10" s="31">
        <v>60</v>
      </c>
      <c r="F10" s="36">
        <v>20</v>
      </c>
      <c r="G10" s="31" t="s">
        <v>85</v>
      </c>
      <c r="H10" s="32">
        <f t="shared" si="0"/>
        <v>0</v>
      </c>
      <c r="I10" s="33">
        <f t="shared" si="1"/>
        <v>8</v>
      </c>
      <c r="J10" s="31">
        <v>604</v>
      </c>
      <c r="K10" s="32">
        <f t="shared" si="2"/>
        <v>441.11111111111114</v>
      </c>
      <c r="L10" s="33">
        <f t="shared" si="3"/>
        <v>7</v>
      </c>
      <c r="M10" s="32">
        <f t="shared" si="4"/>
        <v>441.11111111111114</v>
      </c>
      <c r="N10" s="33">
        <f t="shared" si="5"/>
        <v>9</v>
      </c>
      <c r="O10" s="50">
        <v>679</v>
      </c>
      <c r="P10" s="32">
        <f t="shared" si="6"/>
        <v>617.5438596491227</v>
      </c>
      <c r="Q10" s="33">
        <f t="shared" si="7"/>
        <v>5</v>
      </c>
      <c r="R10" s="32">
        <f t="shared" si="8"/>
        <v>1058.654970760234</v>
      </c>
      <c r="S10" s="33">
        <f t="shared" si="9"/>
        <v>8</v>
      </c>
      <c r="T10" s="31"/>
      <c r="U10" s="32">
        <f t="shared" si="10"/>
      </c>
      <c r="V10" s="33">
        <f t="shared" si="11"/>
      </c>
      <c r="W10" s="32">
        <f>IF(U10&lt;&gt;"",R10+U10,"")</f>
      </c>
      <c r="X10" s="33">
        <f t="shared" si="13"/>
      </c>
    </row>
    <row r="11" spans="1:24" s="34" customFormat="1" ht="25.5" customHeight="1">
      <c r="A11" s="19" t="s">
        <v>32</v>
      </c>
      <c r="B11" s="60" t="s">
        <v>23</v>
      </c>
      <c r="C11" s="85" t="s">
        <v>118</v>
      </c>
      <c r="D11" s="66" t="s">
        <v>88</v>
      </c>
      <c r="E11" s="31">
        <v>50</v>
      </c>
      <c r="F11" s="36">
        <v>25</v>
      </c>
      <c r="G11" s="31" t="s">
        <v>85</v>
      </c>
      <c r="H11" s="32">
        <f t="shared" si="0"/>
        <v>0</v>
      </c>
      <c r="I11" s="33">
        <f t="shared" si="1"/>
        <v>8</v>
      </c>
      <c r="J11" s="31">
        <v>665</v>
      </c>
      <c r="K11" s="32">
        <f t="shared" si="2"/>
        <v>373.33333333333337</v>
      </c>
      <c r="L11" s="33">
        <f t="shared" si="3"/>
        <v>9</v>
      </c>
      <c r="M11" s="32">
        <f t="shared" si="4"/>
        <v>373.33333333333337</v>
      </c>
      <c r="N11" s="33">
        <f t="shared" si="5"/>
        <v>10</v>
      </c>
      <c r="O11" s="50">
        <v>1170</v>
      </c>
      <c r="P11" s="32">
        <f t="shared" si="6"/>
        <v>330.40935672514615</v>
      </c>
      <c r="Q11" s="33">
        <f t="shared" si="7"/>
        <v>9</v>
      </c>
      <c r="R11" s="32">
        <f t="shared" si="8"/>
        <v>703.7426900584795</v>
      </c>
      <c r="S11" s="33">
        <f t="shared" si="9"/>
        <v>9</v>
      </c>
      <c r="T11" s="31"/>
      <c r="U11" s="32">
        <f t="shared" si="10"/>
      </c>
      <c r="V11" s="33">
        <f t="shared" si="11"/>
      </c>
      <c r="W11" s="32">
        <f>IF(U11&lt;&gt;"",R11+U11,"")</f>
      </c>
      <c r="X11" s="33">
        <f t="shared" si="13"/>
      </c>
    </row>
    <row r="12" spans="1:24" s="34" customFormat="1" ht="25.5" customHeight="1">
      <c r="A12" s="19" t="s">
        <v>35</v>
      </c>
      <c r="B12" s="60" t="s">
        <v>23</v>
      </c>
      <c r="C12" s="85" t="s">
        <v>83</v>
      </c>
      <c r="D12" s="66" t="s">
        <v>84</v>
      </c>
      <c r="E12" s="31">
        <v>20</v>
      </c>
      <c r="F12" s="36" t="s">
        <v>85</v>
      </c>
      <c r="G12" s="31">
        <v>396</v>
      </c>
      <c r="H12" s="32">
        <f t="shared" si="0"/>
        <v>587.7777777777778</v>
      </c>
      <c r="I12" s="33">
        <f t="shared" si="1"/>
        <v>5</v>
      </c>
      <c r="J12" s="31" t="s">
        <v>85</v>
      </c>
      <c r="K12" s="32">
        <f t="shared" si="2"/>
        <v>0</v>
      </c>
      <c r="L12" s="33">
        <f t="shared" si="3"/>
        <v>10</v>
      </c>
      <c r="M12" s="32">
        <f t="shared" si="4"/>
        <v>587.7777777777778</v>
      </c>
      <c r="N12" s="33">
        <f t="shared" si="5"/>
        <v>8</v>
      </c>
      <c r="O12" s="50" t="s">
        <v>85</v>
      </c>
      <c r="P12" s="32">
        <f t="shared" si="6"/>
        <v>0</v>
      </c>
      <c r="Q12" s="33">
        <f t="shared" si="7"/>
        <v>10</v>
      </c>
      <c r="R12" s="32">
        <f t="shared" si="8"/>
        <v>587.7777777777778</v>
      </c>
      <c r="S12" s="33">
        <f t="shared" si="9"/>
        <v>10</v>
      </c>
      <c r="T12" s="31"/>
      <c r="U12" s="32">
        <f t="shared" si="10"/>
      </c>
      <c r="V12" s="33">
        <f t="shared" si="11"/>
      </c>
      <c r="W12" s="32">
        <f>IF(U12&lt;&gt;"",R12+U12,"")</f>
      </c>
      <c r="X12" s="33">
        <f t="shared" si="13"/>
      </c>
    </row>
  </sheetData>
  <mergeCells count="5">
    <mergeCell ref="E1:E2"/>
    <mergeCell ref="F1:F2"/>
    <mergeCell ref="A1:A2"/>
    <mergeCell ref="D1:D2"/>
    <mergeCell ref="C1:C2"/>
  </mergeCells>
  <printOptions gridLines="1" horizontalCentered="1"/>
  <pageMargins left="0.4724409448818898" right="0.4724409448818898" top="1.09" bottom="0.5118110236220472" header="0.2755905511811024" footer="0.5118110236220472"/>
  <pageSetup fitToHeight="2" horizontalDpi="300" verticalDpi="300" orientation="portrait" paperSize="9" scale="92" r:id="rId1"/>
  <headerFooter alignWithMargins="0">
    <oddHeader>&amp;LII Runda Pucharu
Dolnego Śląska w MnO&amp;CXVII Ogólnopolska Impreza na Orientację "Wiosna '2009"
KATEGORIA TS&amp;RChmielno 
8-9.05.2009r.</oddHeader>
  </headerFooter>
  <colBreaks count="1" manualBreakCount="1">
    <brk id="14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35"/>
  </sheetPr>
  <dimension ref="A1:N32"/>
  <sheetViews>
    <sheetView workbookViewId="0" topLeftCell="A1">
      <selection activeCell="Q7" sqref="Q7"/>
    </sheetView>
  </sheetViews>
  <sheetFormatPr defaultColWidth="9.00390625" defaultRowHeight="12.75"/>
  <cols>
    <col min="1" max="1" width="4.125" style="67" customWidth="1"/>
    <col min="2" max="2" width="5.125" style="67" hidden="1" customWidth="1"/>
    <col min="3" max="3" width="23.625" style="67" customWidth="1"/>
    <col min="4" max="4" width="13.75390625" style="73" customWidth="1"/>
    <col min="5" max="5" width="6.625" style="67" hidden="1" customWidth="1"/>
    <col min="6" max="6" width="5.875" style="67" customWidth="1"/>
    <col min="7" max="7" width="7.375" style="67" customWidth="1"/>
    <col min="8" max="8" width="4.75390625" style="67" customWidth="1"/>
    <col min="9" max="9" width="5.625" style="67" customWidth="1"/>
    <col min="10" max="10" width="7.375" style="67" customWidth="1"/>
    <col min="11" max="11" width="4.00390625" style="67" customWidth="1"/>
    <col min="12" max="12" width="7.75390625" style="67" customWidth="1"/>
    <col min="13" max="13" width="4.125" style="67" customWidth="1"/>
    <col min="14" max="16384" width="9.125" style="67" customWidth="1"/>
  </cols>
  <sheetData>
    <row r="1" spans="1:13" ht="12.75" customHeight="1">
      <c r="A1" s="100" t="s">
        <v>0</v>
      </c>
      <c r="B1" s="49"/>
      <c r="C1" s="98" t="s">
        <v>21</v>
      </c>
      <c r="D1" s="98" t="s">
        <v>3</v>
      </c>
      <c r="E1" s="98" t="s">
        <v>1</v>
      </c>
      <c r="F1" s="48" t="s">
        <v>10</v>
      </c>
      <c r="G1" s="48"/>
      <c r="H1" s="48"/>
      <c r="I1" s="48" t="s">
        <v>11</v>
      </c>
      <c r="J1" s="48"/>
      <c r="K1" s="48"/>
      <c r="L1" s="48" t="s">
        <v>16</v>
      </c>
      <c r="M1" s="48"/>
    </row>
    <row r="2" spans="1:13" s="72" customFormat="1" ht="56.25" customHeight="1">
      <c r="A2" s="101"/>
      <c r="B2" s="68" t="s">
        <v>15</v>
      </c>
      <c r="C2" s="101"/>
      <c r="D2" s="101"/>
      <c r="E2" s="99"/>
      <c r="F2" s="69" t="s">
        <v>19</v>
      </c>
      <c r="G2" s="70" t="s">
        <v>20</v>
      </c>
      <c r="H2" s="69" t="s">
        <v>14</v>
      </c>
      <c r="I2" s="69" t="s">
        <v>19</v>
      </c>
      <c r="J2" s="70" t="s">
        <v>20</v>
      </c>
      <c r="K2" s="69" t="s">
        <v>14</v>
      </c>
      <c r="L2" s="70" t="s">
        <v>20</v>
      </c>
      <c r="M2" s="69" t="s">
        <v>14</v>
      </c>
    </row>
    <row r="3" spans="1:13" ht="25.5" customHeight="1">
      <c r="A3" s="14" t="s">
        <v>24</v>
      </c>
      <c r="B3" s="15"/>
      <c r="C3" s="35" t="s">
        <v>56</v>
      </c>
      <c r="D3" s="66" t="s">
        <v>55</v>
      </c>
      <c r="E3" s="30">
        <v>52</v>
      </c>
      <c r="F3" s="17">
        <v>0</v>
      </c>
      <c r="G3" s="18">
        <f aca="true" t="shared" si="0" ref="G3:G28">IF(F3&lt;&gt;"",IF(ISNUMBER(F3),MAX(1000/TME1*(TME1-F3+MIN(F$1:F$65536)),0),0),"")</f>
        <v>1000.0000000000001</v>
      </c>
      <c r="H3" s="14">
        <f aca="true" t="shared" si="1" ref="H3:H28">IF(G3&lt;&gt;"",RANK(G3,G$1:G$65536),"")</f>
        <v>1</v>
      </c>
      <c r="I3" s="17">
        <v>0</v>
      </c>
      <c r="J3" s="18">
        <f aca="true" t="shared" si="2" ref="J3:J28">IF(I3&lt;&gt;"",IF(ISNUMBER(I3),MAX(1000/TME2*(TME2-I3+MIN(I$1:I$65536)),0),0),"")</f>
        <v>1000</v>
      </c>
      <c r="K3" s="14">
        <f aca="true" t="shared" si="3" ref="K3:K28">IF(J3&lt;&gt;"",RANK(J3,J$1:J$65536),"")</f>
        <v>1</v>
      </c>
      <c r="L3" s="18">
        <f aca="true" t="shared" si="4" ref="L3:L28">IF(J3&lt;&gt;"",G3+J3,"")</f>
        <v>2000</v>
      </c>
      <c r="M3" s="14">
        <f aca="true" t="shared" si="5" ref="M3:M28">IF(L3&lt;&gt;"",RANK(L3,L$1:L$65536),"")</f>
        <v>1</v>
      </c>
    </row>
    <row r="4" spans="1:13" ht="25.5" customHeight="1">
      <c r="A4" s="14" t="s">
        <v>25</v>
      </c>
      <c r="B4" s="15"/>
      <c r="C4" s="35" t="s">
        <v>78</v>
      </c>
      <c r="D4" s="66" t="s">
        <v>52</v>
      </c>
      <c r="E4" s="30">
        <v>14</v>
      </c>
      <c r="F4" s="17">
        <v>51</v>
      </c>
      <c r="G4" s="18">
        <f t="shared" si="0"/>
        <v>948.4848484848485</v>
      </c>
      <c r="H4" s="14">
        <f t="shared" si="1"/>
        <v>5</v>
      </c>
      <c r="I4" s="17">
        <v>0</v>
      </c>
      <c r="J4" s="18">
        <f t="shared" si="2"/>
        <v>1000</v>
      </c>
      <c r="K4" s="14">
        <f t="shared" si="3"/>
        <v>1</v>
      </c>
      <c r="L4" s="18">
        <f t="shared" si="4"/>
        <v>1948.4848484848485</v>
      </c>
      <c r="M4" s="14">
        <f t="shared" si="5"/>
        <v>2</v>
      </c>
    </row>
    <row r="5" spans="1:13" ht="25.5" customHeight="1">
      <c r="A5" s="14" t="s">
        <v>26</v>
      </c>
      <c r="B5" s="15"/>
      <c r="C5" s="35" t="s">
        <v>108</v>
      </c>
      <c r="D5" s="66" t="s">
        <v>74</v>
      </c>
      <c r="E5" s="30">
        <v>26</v>
      </c>
      <c r="F5" s="17">
        <v>63</v>
      </c>
      <c r="G5" s="18">
        <f t="shared" si="0"/>
        <v>936.3636363636364</v>
      </c>
      <c r="H5" s="14">
        <f t="shared" si="1"/>
        <v>7</v>
      </c>
      <c r="I5" s="17">
        <v>25</v>
      </c>
      <c r="J5" s="18">
        <f t="shared" si="2"/>
        <v>979.6747967479674</v>
      </c>
      <c r="K5" s="14">
        <f t="shared" si="3"/>
        <v>3</v>
      </c>
      <c r="L5" s="18">
        <f t="shared" si="4"/>
        <v>1916.0384331116038</v>
      </c>
      <c r="M5" s="14">
        <f t="shared" si="5"/>
        <v>3</v>
      </c>
    </row>
    <row r="6" spans="1:13" ht="25.5" customHeight="1">
      <c r="A6" s="14" t="s">
        <v>27</v>
      </c>
      <c r="B6" s="15"/>
      <c r="C6" s="35" t="s">
        <v>111</v>
      </c>
      <c r="D6" s="66" t="s">
        <v>81</v>
      </c>
      <c r="E6" s="30">
        <v>38</v>
      </c>
      <c r="F6" s="17">
        <v>26</v>
      </c>
      <c r="G6" s="18">
        <f t="shared" si="0"/>
        <v>973.7373737373738</v>
      </c>
      <c r="H6" s="14">
        <f t="shared" si="1"/>
        <v>2</v>
      </c>
      <c r="I6" s="17">
        <v>90</v>
      </c>
      <c r="J6" s="18">
        <f t="shared" si="2"/>
        <v>926.8292682926829</v>
      </c>
      <c r="K6" s="14">
        <f t="shared" si="3"/>
        <v>6</v>
      </c>
      <c r="L6" s="18">
        <f t="shared" si="4"/>
        <v>1900.5666420300568</v>
      </c>
      <c r="M6" s="14">
        <f t="shared" si="5"/>
        <v>4</v>
      </c>
    </row>
    <row r="7" spans="1:13" ht="25.5" customHeight="1">
      <c r="A7" s="14" t="s">
        <v>28</v>
      </c>
      <c r="B7" s="15"/>
      <c r="C7" s="35" t="s">
        <v>75</v>
      </c>
      <c r="D7" s="66" t="s">
        <v>55</v>
      </c>
      <c r="E7" s="30">
        <v>20</v>
      </c>
      <c r="F7" s="17">
        <v>50</v>
      </c>
      <c r="G7" s="18">
        <f t="shared" si="0"/>
        <v>949.4949494949495</v>
      </c>
      <c r="H7" s="14">
        <f t="shared" si="1"/>
        <v>3</v>
      </c>
      <c r="I7" s="17">
        <v>85</v>
      </c>
      <c r="J7" s="18">
        <f t="shared" si="2"/>
        <v>930.8943089430894</v>
      </c>
      <c r="K7" s="14">
        <f t="shared" si="3"/>
        <v>5</v>
      </c>
      <c r="L7" s="18">
        <f t="shared" si="4"/>
        <v>1880.389258438039</v>
      </c>
      <c r="M7" s="14">
        <f t="shared" si="5"/>
        <v>5</v>
      </c>
    </row>
    <row r="8" spans="1:13" ht="25.5" customHeight="1">
      <c r="A8" s="14" t="s">
        <v>29</v>
      </c>
      <c r="B8" s="15"/>
      <c r="C8" s="35" t="s">
        <v>80</v>
      </c>
      <c r="D8" s="66" t="s">
        <v>55</v>
      </c>
      <c r="E8" s="30">
        <v>3</v>
      </c>
      <c r="F8" s="17">
        <v>75</v>
      </c>
      <c r="G8" s="18">
        <f t="shared" si="0"/>
        <v>924.2424242424242</v>
      </c>
      <c r="H8" s="14">
        <f t="shared" si="1"/>
        <v>8</v>
      </c>
      <c r="I8" s="17">
        <v>66</v>
      </c>
      <c r="J8" s="18">
        <f t="shared" si="2"/>
        <v>946.3414634146342</v>
      </c>
      <c r="K8" s="14">
        <f t="shared" si="3"/>
        <v>4</v>
      </c>
      <c r="L8" s="18">
        <f t="shared" si="4"/>
        <v>1870.5838876570583</v>
      </c>
      <c r="M8" s="14">
        <f t="shared" si="5"/>
        <v>6</v>
      </c>
    </row>
    <row r="9" spans="1:13" ht="25.5" customHeight="1">
      <c r="A9" s="14" t="s">
        <v>30</v>
      </c>
      <c r="B9" s="15"/>
      <c r="C9" s="35" t="s">
        <v>106</v>
      </c>
      <c r="D9" s="66" t="s">
        <v>65</v>
      </c>
      <c r="E9" s="30">
        <v>22</v>
      </c>
      <c r="F9" s="17">
        <v>50</v>
      </c>
      <c r="G9" s="18">
        <f t="shared" si="0"/>
        <v>949.4949494949495</v>
      </c>
      <c r="H9" s="14">
        <f t="shared" si="1"/>
        <v>3</v>
      </c>
      <c r="I9" s="17">
        <v>315</v>
      </c>
      <c r="J9" s="18">
        <f t="shared" si="2"/>
        <v>743.9024390243902</v>
      </c>
      <c r="K9" s="14">
        <f t="shared" si="3"/>
        <v>9</v>
      </c>
      <c r="L9" s="18">
        <f t="shared" si="4"/>
        <v>1693.3973885193398</v>
      </c>
      <c r="M9" s="14">
        <f t="shared" si="5"/>
        <v>7</v>
      </c>
    </row>
    <row r="10" spans="1:13" ht="25.5" customHeight="1">
      <c r="A10" s="14" t="s">
        <v>31</v>
      </c>
      <c r="B10" s="15"/>
      <c r="C10" s="35" t="s">
        <v>99</v>
      </c>
      <c r="D10" s="65" t="s">
        <v>53</v>
      </c>
      <c r="E10" s="30">
        <v>1</v>
      </c>
      <c r="F10" s="17">
        <v>104</v>
      </c>
      <c r="G10" s="18">
        <f t="shared" si="0"/>
        <v>894.949494949495</v>
      </c>
      <c r="H10" s="14">
        <f t="shared" si="1"/>
        <v>11</v>
      </c>
      <c r="I10" s="17">
        <v>255</v>
      </c>
      <c r="J10" s="18">
        <f t="shared" si="2"/>
        <v>792.6829268292682</v>
      </c>
      <c r="K10" s="14">
        <f t="shared" si="3"/>
        <v>8</v>
      </c>
      <c r="L10" s="18">
        <f t="shared" si="4"/>
        <v>1687.6324217787633</v>
      </c>
      <c r="M10" s="14">
        <f t="shared" si="5"/>
        <v>8</v>
      </c>
    </row>
    <row r="11" spans="1:13" ht="25.5" customHeight="1">
      <c r="A11" s="14" t="s">
        <v>32</v>
      </c>
      <c r="B11" s="15"/>
      <c r="C11" s="35" t="s">
        <v>100</v>
      </c>
      <c r="D11" s="66" t="s">
        <v>65</v>
      </c>
      <c r="E11" s="30">
        <v>5</v>
      </c>
      <c r="F11" s="17">
        <v>75</v>
      </c>
      <c r="G11" s="18">
        <f t="shared" si="0"/>
        <v>924.2424242424242</v>
      </c>
      <c r="H11" s="14">
        <f t="shared" si="1"/>
        <v>8</v>
      </c>
      <c r="I11" s="17">
        <v>465</v>
      </c>
      <c r="J11" s="18">
        <f t="shared" si="2"/>
        <v>621.951219512195</v>
      </c>
      <c r="K11" s="14">
        <f t="shared" si="3"/>
        <v>14</v>
      </c>
      <c r="L11" s="18">
        <f t="shared" si="4"/>
        <v>1546.1936437546192</v>
      </c>
      <c r="M11" s="14">
        <f t="shared" si="5"/>
        <v>9</v>
      </c>
    </row>
    <row r="12" spans="1:13" ht="25.5" customHeight="1">
      <c r="A12" s="14">
        <v>10</v>
      </c>
      <c r="B12" s="15"/>
      <c r="C12" s="35" t="s">
        <v>113</v>
      </c>
      <c r="D12" s="66" t="s">
        <v>65</v>
      </c>
      <c r="E12" s="30">
        <v>42</v>
      </c>
      <c r="F12" s="17">
        <v>284</v>
      </c>
      <c r="G12" s="18">
        <f t="shared" si="0"/>
        <v>713.1313131313132</v>
      </c>
      <c r="H12" s="14">
        <f t="shared" si="1"/>
        <v>14</v>
      </c>
      <c r="I12" s="17">
        <v>345</v>
      </c>
      <c r="J12" s="18">
        <f t="shared" si="2"/>
        <v>719.5121951219512</v>
      </c>
      <c r="K12" s="14">
        <f t="shared" si="3"/>
        <v>10</v>
      </c>
      <c r="L12" s="18">
        <f t="shared" si="4"/>
        <v>1432.6435082532644</v>
      </c>
      <c r="M12" s="14">
        <f t="shared" si="5"/>
        <v>10</v>
      </c>
    </row>
    <row r="13" spans="1:13" ht="25.5" customHeight="1">
      <c r="A13" s="14" t="s">
        <v>36</v>
      </c>
      <c r="B13" s="15"/>
      <c r="C13" s="35" t="s">
        <v>107</v>
      </c>
      <c r="D13" s="65" t="s">
        <v>53</v>
      </c>
      <c r="E13" s="21">
        <v>24</v>
      </c>
      <c r="F13" s="17">
        <v>458</v>
      </c>
      <c r="G13" s="18">
        <f t="shared" si="0"/>
        <v>537.3737373737374</v>
      </c>
      <c r="H13" s="14">
        <f t="shared" si="1"/>
        <v>19</v>
      </c>
      <c r="I13" s="17">
        <v>205</v>
      </c>
      <c r="J13" s="18">
        <f t="shared" si="2"/>
        <v>833.3333333333334</v>
      </c>
      <c r="K13" s="14">
        <f t="shared" si="3"/>
        <v>7</v>
      </c>
      <c r="L13" s="18">
        <f t="shared" si="4"/>
        <v>1370.7070707070707</v>
      </c>
      <c r="M13" s="14">
        <f t="shared" si="5"/>
        <v>11</v>
      </c>
    </row>
    <row r="14" spans="1:13" ht="25.5" customHeight="1">
      <c r="A14" s="14">
        <v>12</v>
      </c>
      <c r="B14" s="15"/>
      <c r="C14" s="35" t="s">
        <v>105</v>
      </c>
      <c r="D14" s="65" t="s">
        <v>53</v>
      </c>
      <c r="E14" s="30">
        <v>18</v>
      </c>
      <c r="F14" s="17">
        <v>100</v>
      </c>
      <c r="G14" s="18">
        <f t="shared" si="0"/>
        <v>898.9898989898991</v>
      </c>
      <c r="H14" s="14">
        <f t="shared" si="1"/>
        <v>10</v>
      </c>
      <c r="I14" s="17">
        <v>660</v>
      </c>
      <c r="J14" s="18">
        <f t="shared" si="2"/>
        <v>463.4146341463414</v>
      </c>
      <c r="K14" s="14">
        <f t="shared" si="3"/>
        <v>17</v>
      </c>
      <c r="L14" s="18">
        <f t="shared" si="4"/>
        <v>1362.4045331362404</v>
      </c>
      <c r="M14" s="14">
        <f t="shared" si="5"/>
        <v>12</v>
      </c>
    </row>
    <row r="15" spans="1:13" ht="25.5" customHeight="1">
      <c r="A15" s="14">
        <v>13</v>
      </c>
      <c r="B15" s="15"/>
      <c r="C15" s="35" t="s">
        <v>102</v>
      </c>
      <c r="D15" s="65" t="s">
        <v>53</v>
      </c>
      <c r="E15" s="30">
        <v>11</v>
      </c>
      <c r="F15" s="17">
        <v>215</v>
      </c>
      <c r="G15" s="18">
        <f t="shared" si="0"/>
        <v>782.8282828282829</v>
      </c>
      <c r="H15" s="14">
        <f t="shared" si="1"/>
        <v>12</v>
      </c>
      <c r="I15" s="17">
        <v>569</v>
      </c>
      <c r="J15" s="18">
        <f t="shared" si="2"/>
        <v>537.3983739837398</v>
      </c>
      <c r="K15" s="14">
        <f t="shared" si="3"/>
        <v>15</v>
      </c>
      <c r="L15" s="18">
        <f t="shared" si="4"/>
        <v>1320.2266568120226</v>
      </c>
      <c r="M15" s="14">
        <f t="shared" si="5"/>
        <v>13</v>
      </c>
    </row>
    <row r="16" spans="1:13" ht="25.5" customHeight="1">
      <c r="A16" s="14" t="s">
        <v>39</v>
      </c>
      <c r="B16" s="15"/>
      <c r="C16" s="35" t="s">
        <v>110</v>
      </c>
      <c r="D16" s="71" t="s">
        <v>58</v>
      </c>
      <c r="E16" s="30">
        <v>36</v>
      </c>
      <c r="F16" s="17">
        <v>465</v>
      </c>
      <c r="G16" s="18">
        <f t="shared" si="0"/>
        <v>530.3030303030304</v>
      </c>
      <c r="H16" s="14">
        <f t="shared" si="1"/>
        <v>20</v>
      </c>
      <c r="I16" s="17">
        <v>385</v>
      </c>
      <c r="J16" s="18">
        <f t="shared" si="2"/>
        <v>686.9918699186992</v>
      </c>
      <c r="K16" s="14">
        <f t="shared" si="3"/>
        <v>11</v>
      </c>
      <c r="L16" s="18">
        <f t="shared" si="4"/>
        <v>1217.2949002217297</v>
      </c>
      <c r="M16" s="14">
        <f t="shared" si="5"/>
        <v>14</v>
      </c>
    </row>
    <row r="17" spans="1:13" ht="25.5" customHeight="1">
      <c r="A17" s="14" t="s">
        <v>40</v>
      </c>
      <c r="B17" s="15"/>
      <c r="C17" s="35" t="s">
        <v>61</v>
      </c>
      <c r="D17" s="66" t="s">
        <v>55</v>
      </c>
      <c r="E17" s="30">
        <v>9</v>
      </c>
      <c r="F17" s="17">
        <v>486</v>
      </c>
      <c r="G17" s="18">
        <f t="shared" si="0"/>
        <v>509.0909090909091</v>
      </c>
      <c r="H17" s="14">
        <f t="shared" si="1"/>
        <v>22</v>
      </c>
      <c r="I17" s="17">
        <v>420</v>
      </c>
      <c r="J17" s="18">
        <f t="shared" si="2"/>
        <v>658.5365853658536</v>
      </c>
      <c r="K17" s="14">
        <f t="shared" si="3"/>
        <v>12</v>
      </c>
      <c r="L17" s="18">
        <f t="shared" si="4"/>
        <v>1167.6274944567626</v>
      </c>
      <c r="M17" s="14">
        <f t="shared" si="5"/>
        <v>15</v>
      </c>
    </row>
    <row r="18" spans="1:13" ht="25.5" customHeight="1">
      <c r="A18" s="14" t="s">
        <v>41</v>
      </c>
      <c r="B18" s="15"/>
      <c r="C18" s="35" t="s">
        <v>112</v>
      </c>
      <c r="D18" s="65" t="s">
        <v>53</v>
      </c>
      <c r="E18" s="30">
        <v>40</v>
      </c>
      <c r="F18" s="17">
        <v>360</v>
      </c>
      <c r="G18" s="18">
        <f t="shared" si="0"/>
        <v>636.3636363636364</v>
      </c>
      <c r="H18" s="14">
        <f t="shared" si="1"/>
        <v>16</v>
      </c>
      <c r="I18" s="17">
        <v>590</v>
      </c>
      <c r="J18" s="18">
        <f t="shared" si="2"/>
        <v>520.3252032520325</v>
      </c>
      <c r="K18" s="14">
        <f t="shared" si="3"/>
        <v>16</v>
      </c>
      <c r="L18" s="18">
        <f t="shared" si="4"/>
        <v>1156.6888396156687</v>
      </c>
      <c r="M18" s="14">
        <f t="shared" si="5"/>
        <v>16</v>
      </c>
    </row>
    <row r="19" spans="1:13" ht="25.5" customHeight="1">
      <c r="A19" s="14" t="s">
        <v>42</v>
      </c>
      <c r="B19" s="15"/>
      <c r="C19" s="35" t="s">
        <v>114</v>
      </c>
      <c r="D19" s="65" t="s">
        <v>53</v>
      </c>
      <c r="E19" s="30">
        <v>49</v>
      </c>
      <c r="F19" s="17">
        <v>217</v>
      </c>
      <c r="G19" s="18">
        <f t="shared" si="0"/>
        <v>780.8080808080808</v>
      </c>
      <c r="H19" s="14">
        <f t="shared" si="1"/>
        <v>13</v>
      </c>
      <c r="I19" s="17">
        <v>940</v>
      </c>
      <c r="J19" s="18">
        <f t="shared" si="2"/>
        <v>235.77235772357724</v>
      </c>
      <c r="K19" s="14">
        <f t="shared" si="3"/>
        <v>23</v>
      </c>
      <c r="L19" s="18">
        <f t="shared" si="4"/>
        <v>1016.580438531658</v>
      </c>
      <c r="M19" s="14">
        <f t="shared" si="5"/>
        <v>17</v>
      </c>
    </row>
    <row r="20" spans="1:13" ht="25.5" customHeight="1">
      <c r="A20" s="14" t="s">
        <v>43</v>
      </c>
      <c r="B20" s="15"/>
      <c r="C20" s="35" t="s">
        <v>59</v>
      </c>
      <c r="D20" s="66" t="s">
        <v>55</v>
      </c>
      <c r="E20" s="21">
        <v>44</v>
      </c>
      <c r="F20" s="17">
        <v>53</v>
      </c>
      <c r="G20" s="18">
        <f t="shared" si="0"/>
        <v>946.4646464646465</v>
      </c>
      <c r="H20" s="14">
        <f t="shared" si="1"/>
        <v>6</v>
      </c>
      <c r="I20" s="17" t="s">
        <v>120</v>
      </c>
      <c r="J20" s="18">
        <f t="shared" si="2"/>
        <v>0</v>
      </c>
      <c r="K20" s="14">
        <f t="shared" si="3"/>
        <v>26</v>
      </c>
      <c r="L20" s="18">
        <f t="shared" si="4"/>
        <v>946.4646464646465</v>
      </c>
      <c r="M20" s="14">
        <f t="shared" si="5"/>
        <v>18</v>
      </c>
    </row>
    <row r="21" spans="1:13" ht="25.5" customHeight="1">
      <c r="A21" s="14" t="s">
        <v>44</v>
      </c>
      <c r="B21" s="15"/>
      <c r="C21" s="35" t="s">
        <v>109</v>
      </c>
      <c r="D21" s="65" t="s">
        <v>53</v>
      </c>
      <c r="E21" s="30">
        <v>31</v>
      </c>
      <c r="F21" s="17">
        <v>305</v>
      </c>
      <c r="G21" s="18">
        <f t="shared" si="0"/>
        <v>691.9191919191919</v>
      </c>
      <c r="H21" s="14">
        <f t="shared" si="1"/>
        <v>15</v>
      </c>
      <c r="I21" s="17">
        <v>920</v>
      </c>
      <c r="J21" s="18">
        <f t="shared" si="2"/>
        <v>252.03252032520325</v>
      </c>
      <c r="K21" s="14">
        <f t="shared" si="3"/>
        <v>21</v>
      </c>
      <c r="L21" s="18">
        <f t="shared" si="4"/>
        <v>943.9517122443951</v>
      </c>
      <c r="M21" s="14">
        <f t="shared" si="5"/>
        <v>19</v>
      </c>
    </row>
    <row r="22" spans="1:13" ht="25.5" customHeight="1">
      <c r="A22" s="14" t="s">
        <v>45</v>
      </c>
      <c r="B22" s="15"/>
      <c r="C22" s="35" t="s">
        <v>62</v>
      </c>
      <c r="D22" s="66" t="s">
        <v>63</v>
      </c>
      <c r="E22" s="30">
        <v>33</v>
      </c>
      <c r="F22" s="17">
        <v>506</v>
      </c>
      <c r="G22" s="18">
        <f t="shared" si="0"/>
        <v>488.8888888888889</v>
      </c>
      <c r="H22" s="14">
        <f t="shared" si="1"/>
        <v>23</v>
      </c>
      <c r="I22" s="17">
        <v>740</v>
      </c>
      <c r="J22" s="18">
        <f t="shared" si="2"/>
        <v>398.3739837398374</v>
      </c>
      <c r="K22" s="14">
        <f t="shared" si="3"/>
        <v>19</v>
      </c>
      <c r="L22" s="18">
        <f t="shared" si="4"/>
        <v>887.2628726287263</v>
      </c>
      <c r="M22" s="14">
        <f t="shared" si="5"/>
        <v>20</v>
      </c>
    </row>
    <row r="23" spans="1:13" ht="25.5" customHeight="1">
      <c r="A23" s="14" t="s">
        <v>46</v>
      </c>
      <c r="B23" s="15"/>
      <c r="C23" s="35" t="s">
        <v>101</v>
      </c>
      <c r="D23" s="65" t="s">
        <v>53</v>
      </c>
      <c r="E23" s="30">
        <v>7</v>
      </c>
      <c r="F23" s="17">
        <v>760</v>
      </c>
      <c r="G23" s="18">
        <f t="shared" si="0"/>
        <v>232.32323232323233</v>
      </c>
      <c r="H23" s="14">
        <f t="shared" si="1"/>
        <v>26</v>
      </c>
      <c r="I23" s="17">
        <v>430</v>
      </c>
      <c r="J23" s="18">
        <f t="shared" si="2"/>
        <v>650.4065040650406</v>
      </c>
      <c r="K23" s="14">
        <f t="shared" si="3"/>
        <v>13</v>
      </c>
      <c r="L23" s="18">
        <f t="shared" si="4"/>
        <v>882.729736388273</v>
      </c>
      <c r="M23" s="14">
        <f t="shared" si="5"/>
        <v>21</v>
      </c>
    </row>
    <row r="24" spans="1:13" ht="25.5" customHeight="1">
      <c r="A24" s="14" t="s">
        <v>47</v>
      </c>
      <c r="B24" s="15"/>
      <c r="C24" s="35" t="s">
        <v>60</v>
      </c>
      <c r="D24" s="66" t="s">
        <v>55</v>
      </c>
      <c r="E24" s="30">
        <v>28</v>
      </c>
      <c r="F24" s="17">
        <v>445</v>
      </c>
      <c r="G24" s="18">
        <f t="shared" si="0"/>
        <v>550.5050505050506</v>
      </c>
      <c r="H24" s="14">
        <f t="shared" si="1"/>
        <v>17</v>
      </c>
      <c r="I24" s="17">
        <v>865</v>
      </c>
      <c r="J24" s="18">
        <f t="shared" si="2"/>
        <v>296.7479674796748</v>
      </c>
      <c r="K24" s="14">
        <f t="shared" si="3"/>
        <v>20</v>
      </c>
      <c r="L24" s="18">
        <f t="shared" si="4"/>
        <v>847.2530179847254</v>
      </c>
      <c r="M24" s="14">
        <f t="shared" si="5"/>
        <v>22</v>
      </c>
    </row>
    <row r="25" spans="1:13" ht="25.5" customHeight="1">
      <c r="A25" s="14" t="s">
        <v>48</v>
      </c>
      <c r="B25" s="15"/>
      <c r="C25" s="35" t="s">
        <v>116</v>
      </c>
      <c r="D25" s="65" t="s">
        <v>53</v>
      </c>
      <c r="E25" s="30">
        <v>58</v>
      </c>
      <c r="F25" s="17">
        <v>602</v>
      </c>
      <c r="G25" s="18">
        <f t="shared" si="0"/>
        <v>391.9191919191919</v>
      </c>
      <c r="H25" s="14">
        <f t="shared" si="1"/>
        <v>25</v>
      </c>
      <c r="I25" s="17">
        <v>695</v>
      </c>
      <c r="J25" s="18">
        <f t="shared" si="2"/>
        <v>434.9593495934959</v>
      </c>
      <c r="K25" s="14">
        <f t="shared" si="3"/>
        <v>18</v>
      </c>
      <c r="L25" s="18">
        <f t="shared" si="4"/>
        <v>826.8785415126879</v>
      </c>
      <c r="M25" s="14">
        <f t="shared" si="5"/>
        <v>23</v>
      </c>
    </row>
    <row r="26" spans="1:13" ht="25.5" customHeight="1">
      <c r="A26" s="14">
        <v>24</v>
      </c>
      <c r="B26" s="15"/>
      <c r="C26" s="35" t="s">
        <v>115</v>
      </c>
      <c r="D26" s="66" t="s">
        <v>65</v>
      </c>
      <c r="E26" s="30">
        <v>56</v>
      </c>
      <c r="F26" s="17">
        <v>480</v>
      </c>
      <c r="G26" s="18">
        <f t="shared" si="0"/>
        <v>515.1515151515152</v>
      </c>
      <c r="H26" s="14">
        <f t="shared" si="1"/>
        <v>21</v>
      </c>
      <c r="I26" s="17">
        <v>930</v>
      </c>
      <c r="J26" s="18">
        <f t="shared" si="2"/>
        <v>243.90243902439025</v>
      </c>
      <c r="K26" s="14">
        <f t="shared" si="3"/>
        <v>22</v>
      </c>
      <c r="L26" s="18">
        <f t="shared" si="4"/>
        <v>759.0539541759055</v>
      </c>
      <c r="M26" s="14">
        <f t="shared" si="5"/>
        <v>24</v>
      </c>
    </row>
    <row r="27" spans="1:13" ht="25.5" customHeight="1">
      <c r="A27" s="14" t="s">
        <v>49</v>
      </c>
      <c r="B27" s="15"/>
      <c r="C27" s="35" t="s">
        <v>103</v>
      </c>
      <c r="D27" s="66" t="s">
        <v>81</v>
      </c>
      <c r="E27" s="30">
        <v>12</v>
      </c>
      <c r="F27" s="17">
        <v>450</v>
      </c>
      <c r="G27" s="18">
        <f t="shared" si="0"/>
        <v>545.4545454545455</v>
      </c>
      <c r="H27" s="14">
        <f t="shared" si="1"/>
        <v>18</v>
      </c>
      <c r="I27" s="17">
        <v>1081</v>
      </c>
      <c r="J27" s="18">
        <f t="shared" si="2"/>
        <v>121.13821138211382</v>
      </c>
      <c r="K27" s="14">
        <f t="shared" si="3"/>
        <v>25</v>
      </c>
      <c r="L27" s="18">
        <f t="shared" si="4"/>
        <v>666.5927568366593</v>
      </c>
      <c r="M27" s="14">
        <f t="shared" si="5"/>
        <v>25</v>
      </c>
    </row>
    <row r="28" spans="1:13" ht="25.5" customHeight="1">
      <c r="A28" s="14" t="s">
        <v>50</v>
      </c>
      <c r="B28" s="15"/>
      <c r="C28" s="35" t="s">
        <v>104</v>
      </c>
      <c r="D28" s="71" t="s">
        <v>58</v>
      </c>
      <c r="E28" s="30">
        <v>16</v>
      </c>
      <c r="F28" s="17">
        <v>520</v>
      </c>
      <c r="G28" s="18">
        <f t="shared" si="0"/>
        <v>474.74747474747477</v>
      </c>
      <c r="H28" s="14">
        <f t="shared" si="1"/>
        <v>24</v>
      </c>
      <c r="I28" s="17">
        <v>1080</v>
      </c>
      <c r="J28" s="18">
        <f t="shared" si="2"/>
        <v>121.95121951219512</v>
      </c>
      <c r="K28" s="14">
        <f t="shared" si="3"/>
        <v>24</v>
      </c>
      <c r="L28" s="18">
        <f t="shared" si="4"/>
        <v>596.6986942596699</v>
      </c>
      <c r="M28" s="14">
        <f t="shared" si="5"/>
        <v>26</v>
      </c>
    </row>
    <row r="30" spans="4:14" ht="12.75"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4:14" ht="12.75">
      <c r="D31" s="86"/>
      <c r="E31" s="88"/>
      <c r="F31" s="87"/>
      <c r="G31" s="87"/>
      <c r="H31" s="87"/>
      <c r="I31" s="87"/>
      <c r="J31" s="87"/>
      <c r="K31" s="87"/>
      <c r="L31" s="87"/>
      <c r="M31" s="87"/>
      <c r="N31" s="87"/>
    </row>
    <row r="32" spans="4:14" ht="12.75">
      <c r="D32" s="86"/>
      <c r="E32" s="88"/>
      <c r="F32" s="87"/>
      <c r="G32" s="87"/>
      <c r="H32" s="87"/>
      <c r="I32" s="87"/>
      <c r="J32" s="87"/>
      <c r="K32" s="87"/>
      <c r="L32" s="87"/>
      <c r="M32" s="87"/>
      <c r="N32" s="87"/>
    </row>
  </sheetData>
  <mergeCells count="4">
    <mergeCell ref="E1:E2"/>
    <mergeCell ref="A1:A2"/>
    <mergeCell ref="C1:C2"/>
    <mergeCell ref="D1:D2"/>
  </mergeCells>
  <printOptions horizontalCentered="1"/>
  <pageMargins left="0.4724409448818898" right="0.4724409448818898" top="1.11" bottom="0.5118110236220472" header="0.2755905511811024" footer="0.5118110236220472"/>
  <pageSetup horizontalDpi="300" verticalDpi="300" orientation="portrait" paperSize="9" scale="91" r:id="rId1"/>
  <headerFooter alignWithMargins="0">
    <oddHeader>&amp;LII Runda Pucharu
Dolnego Śląska w MnO&amp;CXVI Ogólnopolska Impreza na Orientację "Wiosna '2009"
KATEGORIA  TM&amp;RChmielno
8-9.05.2009r.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9"/>
  <sheetViews>
    <sheetView workbookViewId="0" topLeftCell="A13">
      <selection activeCell="C17" sqref="C17"/>
    </sheetView>
  </sheetViews>
  <sheetFormatPr defaultColWidth="9.00390625" defaultRowHeight="12.75"/>
  <cols>
    <col min="1" max="1" width="4.125" style="67" customWidth="1"/>
    <col min="2" max="2" width="0" style="67" hidden="1" customWidth="1"/>
    <col min="3" max="3" width="21.875" style="67" customWidth="1"/>
    <col min="4" max="4" width="13.75390625" style="67" customWidth="1"/>
    <col min="5" max="5" width="0" style="67" hidden="1" customWidth="1"/>
    <col min="6" max="6" width="5.625" style="67" customWidth="1"/>
    <col min="7" max="7" width="7.375" style="67" customWidth="1"/>
    <col min="8" max="8" width="4.00390625" style="67" customWidth="1"/>
    <col min="9" max="9" width="5.625" style="67" customWidth="1"/>
    <col min="10" max="10" width="7.375" style="67" customWidth="1"/>
    <col min="11" max="11" width="4.00390625" style="67" customWidth="1"/>
    <col min="12" max="12" width="7.375" style="67" customWidth="1"/>
    <col min="13" max="13" width="4.00390625" style="67" customWidth="1"/>
    <col min="14" max="16384" width="9.125" style="67" customWidth="1"/>
  </cols>
  <sheetData>
    <row r="1" spans="1:13" ht="12.75">
      <c r="A1" s="100" t="s">
        <v>0</v>
      </c>
      <c r="B1" s="49"/>
      <c r="C1" s="98" t="s">
        <v>21</v>
      </c>
      <c r="D1" s="98" t="s">
        <v>3</v>
      </c>
      <c r="E1" s="98" t="s">
        <v>1</v>
      </c>
      <c r="F1" s="48" t="s">
        <v>10</v>
      </c>
      <c r="G1" s="48"/>
      <c r="H1" s="48"/>
      <c r="I1" s="48" t="s">
        <v>11</v>
      </c>
      <c r="J1" s="48"/>
      <c r="K1" s="48"/>
      <c r="L1" s="48" t="s">
        <v>16</v>
      </c>
      <c r="M1" s="48"/>
    </row>
    <row r="2" spans="1:13" ht="56.25">
      <c r="A2" s="101"/>
      <c r="B2" s="68" t="s">
        <v>15</v>
      </c>
      <c r="C2" s="101"/>
      <c r="D2" s="101"/>
      <c r="E2" s="99"/>
      <c r="F2" s="69" t="s">
        <v>19</v>
      </c>
      <c r="G2" s="70" t="s">
        <v>20</v>
      </c>
      <c r="H2" s="69" t="s">
        <v>14</v>
      </c>
      <c r="I2" s="69" t="s">
        <v>19</v>
      </c>
      <c r="J2" s="70" t="s">
        <v>20</v>
      </c>
      <c r="K2" s="69" t="s">
        <v>14</v>
      </c>
      <c r="L2" s="70" t="s">
        <v>20</v>
      </c>
      <c r="M2" s="69" t="s">
        <v>14</v>
      </c>
    </row>
    <row r="3" spans="1:13" ht="38.25">
      <c r="A3" s="14" t="s">
        <v>24</v>
      </c>
      <c r="B3" s="15"/>
      <c r="C3" s="35" t="s">
        <v>94</v>
      </c>
      <c r="D3" s="71" t="s">
        <v>58</v>
      </c>
      <c r="E3" s="16">
        <v>23</v>
      </c>
      <c r="F3" s="17">
        <v>330</v>
      </c>
      <c r="G3" s="18">
        <f aca="true" t="shared" si="0" ref="G3:G19">IF(F3&lt;&gt;"",IF(ISNUMBER(F3),MAX(1000/TDE1*(TDE1-F3+MIN(F$1:F$65536)),0),0),"")</f>
        <v>1000</v>
      </c>
      <c r="H3" s="14">
        <f aca="true" t="shared" si="1" ref="H3:H19">IF(G3&lt;&gt;"",RANK(G3,G$1:G$65536),"")</f>
        <v>1</v>
      </c>
      <c r="I3" s="17">
        <v>125</v>
      </c>
      <c r="J3" s="18">
        <f aca="true" t="shared" si="2" ref="J3:J19">IF(I3&lt;&gt;"",IF(ISNUMBER(I3),MAX(1000/TDE2*(TDE2-I3+MIN(I$1:I$65536)),0),0),"")</f>
        <v>912.3456790123456</v>
      </c>
      <c r="K3" s="14">
        <f aca="true" t="shared" si="3" ref="K3:K19">IF(J3&lt;&gt;"",RANK(J3,J$1:J$65536),"")</f>
        <v>2</v>
      </c>
      <c r="L3" s="18">
        <f aca="true" t="shared" si="4" ref="L3:L19">IF(J3&lt;&gt;"",G3+J3,"")</f>
        <v>1912.3456790123455</v>
      </c>
      <c r="M3" s="14">
        <f aca="true" t="shared" si="5" ref="M3:M19">IF(L3&lt;&gt;"",RANK(L3,L$1:L$65536),"")</f>
        <v>1</v>
      </c>
    </row>
    <row r="4" spans="1:13" ht="25.5" customHeight="1">
      <c r="A4" s="14" t="s">
        <v>25</v>
      </c>
      <c r="B4" s="15"/>
      <c r="C4" s="35" t="s">
        <v>67</v>
      </c>
      <c r="D4" s="66" t="s">
        <v>66</v>
      </c>
      <c r="E4" s="16">
        <v>15</v>
      </c>
      <c r="F4" s="17">
        <v>910</v>
      </c>
      <c r="G4" s="18">
        <f t="shared" si="0"/>
        <v>504.2735042735043</v>
      </c>
      <c r="H4" s="14">
        <f t="shared" si="1"/>
        <v>5</v>
      </c>
      <c r="I4" s="17">
        <v>54</v>
      </c>
      <c r="J4" s="18">
        <f t="shared" si="2"/>
        <v>1000</v>
      </c>
      <c r="K4" s="14">
        <f t="shared" si="3"/>
        <v>1</v>
      </c>
      <c r="L4" s="18">
        <f t="shared" si="4"/>
        <v>1504.2735042735044</v>
      </c>
      <c r="M4" s="14">
        <f t="shared" si="5"/>
        <v>2</v>
      </c>
    </row>
    <row r="5" spans="1:13" ht="38.25">
      <c r="A5" s="14" t="s">
        <v>26</v>
      </c>
      <c r="B5" s="15"/>
      <c r="C5" s="35" t="s">
        <v>77</v>
      </c>
      <c r="D5" s="66" t="s">
        <v>52</v>
      </c>
      <c r="E5" s="16">
        <v>39</v>
      </c>
      <c r="F5" s="17">
        <v>470</v>
      </c>
      <c r="G5" s="18">
        <f t="shared" si="0"/>
        <v>880.3418803418803</v>
      </c>
      <c r="H5" s="14">
        <f t="shared" si="1"/>
        <v>2</v>
      </c>
      <c r="I5" s="17">
        <v>488</v>
      </c>
      <c r="J5" s="18">
        <f t="shared" si="2"/>
        <v>464.1975308641975</v>
      </c>
      <c r="K5" s="14">
        <f t="shared" si="3"/>
        <v>9</v>
      </c>
      <c r="L5" s="18">
        <f t="shared" si="4"/>
        <v>1344.5394112060778</v>
      </c>
      <c r="M5" s="14">
        <f t="shared" si="5"/>
        <v>3</v>
      </c>
    </row>
    <row r="6" spans="1:13" ht="24">
      <c r="A6" s="14" t="s">
        <v>27</v>
      </c>
      <c r="B6" s="15"/>
      <c r="C6" s="35" t="s">
        <v>89</v>
      </c>
      <c r="D6" s="66" t="s">
        <v>52</v>
      </c>
      <c r="E6" s="16">
        <v>4</v>
      </c>
      <c r="F6" s="17">
        <v>1010</v>
      </c>
      <c r="G6" s="18">
        <f t="shared" si="0"/>
        <v>418.80341880341877</v>
      </c>
      <c r="H6" s="14">
        <f t="shared" si="1"/>
        <v>11</v>
      </c>
      <c r="I6" s="17">
        <v>240</v>
      </c>
      <c r="J6" s="18">
        <f t="shared" si="2"/>
        <v>770.3703703703703</v>
      </c>
      <c r="K6" s="14">
        <f t="shared" si="3"/>
        <v>3</v>
      </c>
      <c r="L6" s="18">
        <f t="shared" si="4"/>
        <v>1189.1737891737891</v>
      </c>
      <c r="M6" s="14">
        <f t="shared" si="5"/>
        <v>4</v>
      </c>
    </row>
    <row r="7" spans="1:13" ht="24">
      <c r="A7" s="14" t="s">
        <v>28</v>
      </c>
      <c r="B7" s="15"/>
      <c r="C7" s="35" t="s">
        <v>76</v>
      </c>
      <c r="D7" s="66" t="s">
        <v>52</v>
      </c>
      <c r="E7" s="16">
        <v>19</v>
      </c>
      <c r="F7" s="17">
        <v>1015</v>
      </c>
      <c r="G7" s="18">
        <f t="shared" si="0"/>
        <v>414.5299145299145</v>
      </c>
      <c r="H7" s="14">
        <f t="shared" si="1"/>
        <v>12</v>
      </c>
      <c r="I7" s="17">
        <v>280</v>
      </c>
      <c r="J7" s="18">
        <f t="shared" si="2"/>
        <v>720.9876543209876</v>
      </c>
      <c r="K7" s="14">
        <f t="shared" si="3"/>
        <v>4</v>
      </c>
      <c r="L7" s="18">
        <f t="shared" si="4"/>
        <v>1135.517568850902</v>
      </c>
      <c r="M7" s="14">
        <f t="shared" si="5"/>
        <v>5</v>
      </c>
    </row>
    <row r="8" spans="1:13" ht="25.5" customHeight="1">
      <c r="A8" s="14" t="s">
        <v>29</v>
      </c>
      <c r="B8" s="15"/>
      <c r="C8" s="35" t="s">
        <v>70</v>
      </c>
      <c r="D8" s="66" t="s">
        <v>55</v>
      </c>
      <c r="E8" s="16">
        <v>13</v>
      </c>
      <c r="F8" s="17">
        <v>825</v>
      </c>
      <c r="G8" s="18">
        <f t="shared" si="0"/>
        <v>576.9230769230769</v>
      </c>
      <c r="H8" s="14">
        <f t="shared" si="1"/>
        <v>3</v>
      </c>
      <c r="I8" s="17">
        <v>436</v>
      </c>
      <c r="J8" s="18">
        <f t="shared" si="2"/>
        <v>528.395061728395</v>
      </c>
      <c r="K8" s="14">
        <f t="shared" si="3"/>
        <v>7</v>
      </c>
      <c r="L8" s="18">
        <f t="shared" si="4"/>
        <v>1105.318138651472</v>
      </c>
      <c r="M8" s="14">
        <f t="shared" si="5"/>
        <v>6</v>
      </c>
    </row>
    <row r="9" spans="1:13" ht="25.5">
      <c r="A9" s="14" t="s">
        <v>30</v>
      </c>
      <c r="B9" s="15"/>
      <c r="C9" s="35" t="s">
        <v>96</v>
      </c>
      <c r="D9" s="66" t="s">
        <v>65</v>
      </c>
      <c r="E9" s="16">
        <v>32</v>
      </c>
      <c r="F9" s="17">
        <v>935</v>
      </c>
      <c r="G9" s="18">
        <f t="shared" si="0"/>
        <v>482.9059829059829</v>
      </c>
      <c r="H9" s="14">
        <f t="shared" si="1"/>
        <v>6</v>
      </c>
      <c r="I9" s="17">
        <v>395</v>
      </c>
      <c r="J9" s="18">
        <f t="shared" si="2"/>
        <v>579.0123456790124</v>
      </c>
      <c r="K9" s="14">
        <f t="shared" si="3"/>
        <v>5</v>
      </c>
      <c r="L9" s="18">
        <f t="shared" si="4"/>
        <v>1061.9183285849954</v>
      </c>
      <c r="M9" s="14">
        <f t="shared" si="5"/>
        <v>7</v>
      </c>
    </row>
    <row r="10" spans="1:13" ht="25.5">
      <c r="A10" s="14" t="s">
        <v>31</v>
      </c>
      <c r="B10" s="15"/>
      <c r="C10" s="35" t="s">
        <v>93</v>
      </c>
      <c r="D10" s="65" t="s">
        <v>54</v>
      </c>
      <c r="E10" s="16">
        <v>17</v>
      </c>
      <c r="F10" s="17">
        <v>970</v>
      </c>
      <c r="G10" s="18">
        <f t="shared" si="0"/>
        <v>452.99145299145295</v>
      </c>
      <c r="H10" s="14">
        <f t="shared" si="1"/>
        <v>7</v>
      </c>
      <c r="I10" s="17">
        <v>410</v>
      </c>
      <c r="J10" s="18">
        <f t="shared" si="2"/>
        <v>560.4938271604938</v>
      </c>
      <c r="K10" s="14">
        <f t="shared" si="3"/>
        <v>6</v>
      </c>
      <c r="L10" s="18">
        <f t="shared" si="4"/>
        <v>1013.4852801519467</v>
      </c>
      <c r="M10" s="14">
        <f t="shared" si="5"/>
        <v>8</v>
      </c>
    </row>
    <row r="11" spans="1:13" ht="25.5">
      <c r="A11" s="14" t="s">
        <v>32</v>
      </c>
      <c r="B11" s="15"/>
      <c r="C11" s="35" t="s">
        <v>90</v>
      </c>
      <c r="D11" s="65" t="s">
        <v>54</v>
      </c>
      <c r="E11" s="16">
        <v>6</v>
      </c>
      <c r="F11" s="17">
        <v>1029</v>
      </c>
      <c r="G11" s="18">
        <f t="shared" si="0"/>
        <v>402.56410256410254</v>
      </c>
      <c r="H11" s="14">
        <f t="shared" si="1"/>
        <v>14</v>
      </c>
      <c r="I11" s="17">
        <v>455</v>
      </c>
      <c r="J11" s="18">
        <f t="shared" si="2"/>
        <v>504.9382716049382</v>
      </c>
      <c r="K11" s="14">
        <f t="shared" si="3"/>
        <v>8</v>
      </c>
      <c r="L11" s="18">
        <f t="shared" si="4"/>
        <v>907.5023741690408</v>
      </c>
      <c r="M11" s="14">
        <f t="shared" si="5"/>
        <v>9</v>
      </c>
    </row>
    <row r="12" spans="1:13" ht="25.5" customHeight="1">
      <c r="A12" s="14" t="s">
        <v>35</v>
      </c>
      <c r="B12" s="15"/>
      <c r="C12" s="35" t="s">
        <v>69</v>
      </c>
      <c r="D12" s="66" t="s">
        <v>55</v>
      </c>
      <c r="E12" s="16">
        <v>2</v>
      </c>
      <c r="F12" s="17">
        <v>895</v>
      </c>
      <c r="G12" s="18">
        <f t="shared" si="0"/>
        <v>517.0940170940171</v>
      </c>
      <c r="H12" s="14">
        <f t="shared" si="1"/>
        <v>4</v>
      </c>
      <c r="I12" s="17">
        <v>560</v>
      </c>
      <c r="J12" s="18">
        <f t="shared" si="2"/>
        <v>375.3086419753086</v>
      </c>
      <c r="K12" s="14">
        <f t="shared" si="3"/>
        <v>12</v>
      </c>
      <c r="L12" s="18">
        <f t="shared" si="4"/>
        <v>892.4026590693256</v>
      </c>
      <c r="M12" s="14">
        <f t="shared" si="5"/>
        <v>10</v>
      </c>
    </row>
    <row r="13" spans="1:13" ht="25.5">
      <c r="A13" s="14" t="s">
        <v>36</v>
      </c>
      <c r="B13" s="15"/>
      <c r="C13" s="35" t="s">
        <v>95</v>
      </c>
      <c r="D13" s="66" t="s">
        <v>63</v>
      </c>
      <c r="E13" s="16">
        <v>25</v>
      </c>
      <c r="F13" s="17">
        <v>985</v>
      </c>
      <c r="G13" s="18">
        <f t="shared" si="0"/>
        <v>440.1709401709401</v>
      </c>
      <c r="H13" s="14">
        <f t="shared" si="1"/>
        <v>8</v>
      </c>
      <c r="I13" s="17">
        <v>500</v>
      </c>
      <c r="J13" s="18">
        <f t="shared" si="2"/>
        <v>449.3827160493827</v>
      </c>
      <c r="K13" s="14">
        <f t="shared" si="3"/>
        <v>10</v>
      </c>
      <c r="L13" s="18">
        <f t="shared" si="4"/>
        <v>889.5536562203229</v>
      </c>
      <c r="M13" s="14">
        <f t="shared" si="5"/>
        <v>11</v>
      </c>
    </row>
    <row r="14" spans="1:13" ht="25.5">
      <c r="A14" s="14" t="s">
        <v>37</v>
      </c>
      <c r="B14" s="15"/>
      <c r="C14" s="35" t="s">
        <v>97</v>
      </c>
      <c r="D14" s="66" t="s">
        <v>65</v>
      </c>
      <c r="E14" s="16">
        <v>43</v>
      </c>
      <c r="F14" s="17">
        <v>1025</v>
      </c>
      <c r="G14" s="18">
        <f t="shared" si="0"/>
        <v>405.98290598290595</v>
      </c>
      <c r="H14" s="14">
        <f t="shared" si="1"/>
        <v>13</v>
      </c>
      <c r="I14" s="17">
        <v>550</v>
      </c>
      <c r="J14" s="18">
        <f t="shared" si="2"/>
        <v>387.6543209876543</v>
      </c>
      <c r="K14" s="14">
        <f t="shared" si="3"/>
        <v>11</v>
      </c>
      <c r="L14" s="18">
        <f t="shared" si="4"/>
        <v>793.6372269705603</v>
      </c>
      <c r="M14" s="14">
        <f t="shared" si="5"/>
        <v>12</v>
      </c>
    </row>
    <row r="15" spans="1:13" ht="25.5" customHeight="1">
      <c r="A15" s="14" t="s">
        <v>38</v>
      </c>
      <c r="B15" s="15"/>
      <c r="C15" s="35" t="s">
        <v>98</v>
      </c>
      <c r="D15" s="66" t="s">
        <v>55</v>
      </c>
      <c r="E15" s="16">
        <v>47</v>
      </c>
      <c r="F15" s="17">
        <v>985</v>
      </c>
      <c r="G15" s="18">
        <f t="shared" si="0"/>
        <v>440.1709401709401</v>
      </c>
      <c r="H15" s="14">
        <f t="shared" si="1"/>
        <v>8</v>
      </c>
      <c r="I15" s="17">
        <v>610</v>
      </c>
      <c r="J15" s="18">
        <f t="shared" si="2"/>
        <v>313.58024691358025</v>
      </c>
      <c r="K15" s="14">
        <f t="shared" si="3"/>
        <v>14</v>
      </c>
      <c r="L15" s="18">
        <f t="shared" si="4"/>
        <v>753.7511870845203</v>
      </c>
      <c r="M15" s="14">
        <f t="shared" si="5"/>
        <v>13</v>
      </c>
    </row>
    <row r="16" spans="1:13" ht="25.5">
      <c r="A16" s="14" t="s">
        <v>39</v>
      </c>
      <c r="B16" s="15"/>
      <c r="C16" s="35" t="s">
        <v>92</v>
      </c>
      <c r="D16" s="66" t="s">
        <v>65</v>
      </c>
      <c r="E16" s="16">
        <v>10</v>
      </c>
      <c r="F16" s="17">
        <v>1055</v>
      </c>
      <c r="G16" s="18">
        <f t="shared" si="0"/>
        <v>380.3418803418803</v>
      </c>
      <c r="H16" s="14">
        <f t="shared" si="1"/>
        <v>16</v>
      </c>
      <c r="I16" s="17">
        <v>615</v>
      </c>
      <c r="J16" s="18">
        <f t="shared" si="2"/>
        <v>307.4074074074074</v>
      </c>
      <c r="K16" s="14">
        <f t="shared" si="3"/>
        <v>15</v>
      </c>
      <c r="L16" s="18">
        <f t="shared" si="4"/>
        <v>687.7492877492878</v>
      </c>
      <c r="M16" s="14">
        <f t="shared" si="5"/>
        <v>14</v>
      </c>
    </row>
    <row r="17" spans="1:13" ht="25.5" customHeight="1">
      <c r="A17" s="14" t="s">
        <v>40</v>
      </c>
      <c r="B17" s="15"/>
      <c r="C17" s="35" t="s">
        <v>71</v>
      </c>
      <c r="D17" s="66" t="s">
        <v>55</v>
      </c>
      <c r="E17" s="16">
        <v>35</v>
      </c>
      <c r="F17" s="17">
        <v>1210</v>
      </c>
      <c r="G17" s="18">
        <f t="shared" si="0"/>
        <v>247.86324786324786</v>
      </c>
      <c r="H17" s="14">
        <f t="shared" si="1"/>
        <v>17</v>
      </c>
      <c r="I17" s="17">
        <v>580</v>
      </c>
      <c r="J17" s="18">
        <f t="shared" si="2"/>
        <v>350.61728395061726</v>
      </c>
      <c r="K17" s="14">
        <f t="shared" si="3"/>
        <v>13</v>
      </c>
      <c r="L17" s="18">
        <f t="shared" si="4"/>
        <v>598.4805318138651</v>
      </c>
      <c r="M17" s="14">
        <f t="shared" si="5"/>
        <v>15</v>
      </c>
    </row>
    <row r="18" spans="1:13" ht="25.5" customHeight="1">
      <c r="A18" s="14" t="s">
        <v>41</v>
      </c>
      <c r="B18" s="15"/>
      <c r="C18" s="35" t="s">
        <v>91</v>
      </c>
      <c r="D18" s="66" t="s">
        <v>63</v>
      </c>
      <c r="E18" s="16">
        <v>8</v>
      </c>
      <c r="F18" s="17">
        <v>1045</v>
      </c>
      <c r="G18" s="18">
        <f t="shared" si="0"/>
        <v>388.88888888888886</v>
      </c>
      <c r="H18" s="14">
        <f t="shared" si="1"/>
        <v>15</v>
      </c>
      <c r="I18" s="17">
        <v>698</v>
      </c>
      <c r="J18" s="18">
        <f t="shared" si="2"/>
        <v>204.93827160493825</v>
      </c>
      <c r="K18" s="14">
        <f t="shared" si="3"/>
        <v>16</v>
      </c>
      <c r="L18" s="18">
        <f t="shared" si="4"/>
        <v>593.8271604938271</v>
      </c>
      <c r="M18" s="14">
        <f t="shared" si="5"/>
        <v>16</v>
      </c>
    </row>
    <row r="19" spans="1:13" ht="25.5" customHeight="1">
      <c r="A19" s="14" t="s">
        <v>42</v>
      </c>
      <c r="B19" s="15"/>
      <c r="C19" s="35" t="s">
        <v>119</v>
      </c>
      <c r="D19" s="66" t="s">
        <v>55</v>
      </c>
      <c r="E19" s="16">
        <v>21</v>
      </c>
      <c r="F19" s="17">
        <v>990</v>
      </c>
      <c r="G19" s="18">
        <f t="shared" si="0"/>
        <v>435.89743589743586</v>
      </c>
      <c r="H19" s="14">
        <f t="shared" si="1"/>
        <v>10</v>
      </c>
      <c r="I19" s="17">
        <v>1115</v>
      </c>
      <c r="J19" s="18">
        <f t="shared" si="2"/>
        <v>0</v>
      </c>
      <c r="K19" s="14">
        <f t="shared" si="3"/>
        <v>17</v>
      </c>
      <c r="L19" s="18">
        <f t="shared" si="4"/>
        <v>435.89743589743586</v>
      </c>
      <c r="M19" s="14">
        <f t="shared" si="5"/>
        <v>17</v>
      </c>
    </row>
  </sheetData>
  <mergeCells count="4">
    <mergeCell ref="A1:A2"/>
    <mergeCell ref="C1:C2"/>
    <mergeCell ref="D1:D2"/>
    <mergeCell ref="E1:E2"/>
  </mergeCells>
  <printOptions horizontalCentered="1"/>
  <pageMargins left="0.7086614173228347" right="0.6299212598425197" top="1.07" bottom="0.984251968503937" header="0.2755905511811024" footer="0.5118110236220472"/>
  <pageSetup horizontalDpi="300" verticalDpi="300" orientation="portrait" paperSize="9" scale="91" r:id="rId1"/>
  <headerFooter alignWithMargins="0">
    <oddHeader>&amp;LII Runda Pucharu
Dolnego Śląska w MnO&amp;CXVI Ogólnopolska Impreza na Orientację "Wiosna '2009"
KATEGORIA TD&amp;RChmielno
8-9.05.2009r.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3" sqref="F3"/>
    </sheetView>
  </sheetViews>
  <sheetFormatPr defaultColWidth="9.00390625" defaultRowHeight="12.75"/>
  <cols>
    <col min="1" max="1" width="5.375" style="0" customWidth="1"/>
    <col min="2" max="2" width="0" style="0" hidden="1" customWidth="1"/>
    <col min="3" max="3" width="21.875" style="0" customWidth="1"/>
    <col min="4" max="4" width="13.875" style="0" customWidth="1"/>
    <col min="5" max="5" width="9.125" style="0" hidden="1" customWidth="1"/>
    <col min="6" max="6" width="5.625" style="0" customWidth="1"/>
    <col min="7" max="7" width="7.75390625" style="0" customWidth="1"/>
    <col min="8" max="8" width="4.00390625" style="0" customWidth="1"/>
    <col min="9" max="9" width="12.00390625" style="0" customWidth="1"/>
  </cols>
  <sheetData>
    <row r="1" spans="1:8" ht="12.75">
      <c r="A1" s="97" t="s">
        <v>0</v>
      </c>
      <c r="B1" s="49"/>
      <c r="C1" s="95" t="s">
        <v>21</v>
      </c>
      <c r="D1" s="95" t="s">
        <v>3</v>
      </c>
      <c r="E1" s="95" t="s">
        <v>1</v>
      </c>
      <c r="F1" s="48" t="s">
        <v>121</v>
      </c>
      <c r="G1" s="48"/>
      <c r="H1" s="48"/>
    </row>
    <row r="2" spans="1:8" ht="48.75">
      <c r="A2" s="96"/>
      <c r="B2" s="45" t="s">
        <v>15</v>
      </c>
      <c r="C2" s="96"/>
      <c r="D2" s="96"/>
      <c r="E2" s="89"/>
      <c r="F2" s="46" t="s">
        <v>19</v>
      </c>
      <c r="G2" s="47" t="s">
        <v>20</v>
      </c>
      <c r="H2" s="46" t="s">
        <v>14</v>
      </c>
    </row>
    <row r="3" spans="1:9" ht="116.25" customHeight="1">
      <c r="A3" s="14" t="s">
        <v>24</v>
      </c>
      <c r="B3" s="15"/>
      <c r="C3" s="35" t="s">
        <v>68</v>
      </c>
      <c r="D3" s="65" t="s">
        <v>54</v>
      </c>
      <c r="E3" s="16">
        <v>72</v>
      </c>
      <c r="F3" s="17"/>
      <c r="G3" s="18">
        <f>IF(F3&lt;&gt;"",IF(ISNUMBER(F3),MAX(1000/TNE1*(TNE1-F3+MIN(F:F)),0),0),"")</f>
      </c>
      <c r="H3" s="14">
        <f>IF(G3&lt;&gt;"",RANK(G3,G:G),"")</f>
      </c>
      <c r="I3" s="74"/>
    </row>
    <row r="4" spans="1:9" ht="51" customHeight="1">
      <c r="A4" s="14" t="s">
        <v>25</v>
      </c>
      <c r="B4" s="15"/>
      <c r="C4" s="35" t="s">
        <v>72</v>
      </c>
      <c r="D4" s="65" t="s">
        <v>55</v>
      </c>
      <c r="E4" s="16">
        <v>6</v>
      </c>
      <c r="F4" s="17"/>
      <c r="G4" s="18">
        <f>IF(F4&lt;&gt;"",IF(ISNUMBER(F4),MAX(1000/TNE1*(TNE1-F4+MIN(F:F)),0),0),"")</f>
      </c>
      <c r="H4" s="14">
        <f>IF(G4&lt;&gt;"",RANK(G4,G:G),"")</f>
      </c>
      <c r="I4" s="74"/>
    </row>
    <row r="5" spans="1:9" ht="25.5" customHeight="1">
      <c r="A5" s="75"/>
      <c r="B5" s="76"/>
      <c r="C5" s="77"/>
      <c r="D5" s="78"/>
      <c r="E5" s="79"/>
      <c r="F5" s="80"/>
      <c r="G5" s="81"/>
      <c r="H5" s="75"/>
      <c r="I5" s="82"/>
    </row>
    <row r="6" spans="1:8" ht="25.5" customHeight="1">
      <c r="A6" s="75"/>
      <c r="B6" s="76"/>
      <c r="C6" s="77"/>
      <c r="D6" s="78"/>
      <c r="E6" s="79"/>
      <c r="F6" s="80"/>
      <c r="G6" s="81"/>
      <c r="H6" s="75"/>
    </row>
    <row r="7" spans="1:8" ht="25.5" customHeight="1">
      <c r="A7" s="75"/>
      <c r="B7" s="76"/>
      <c r="C7" s="77"/>
      <c r="D7" s="78"/>
      <c r="E7" s="79"/>
      <c r="F7" s="80"/>
      <c r="G7" s="81"/>
      <c r="H7" s="75"/>
    </row>
    <row r="8" spans="1:8" ht="25.5" customHeight="1">
      <c r="A8" s="75"/>
      <c r="B8" s="76"/>
      <c r="C8" s="77"/>
      <c r="D8" s="78"/>
      <c r="E8" s="79"/>
      <c r="F8" s="80"/>
      <c r="G8" s="81"/>
      <c r="H8" s="75"/>
    </row>
    <row r="9" spans="1:8" ht="25.5" customHeight="1">
      <c r="A9" s="75"/>
      <c r="B9" s="76"/>
      <c r="C9" s="77"/>
      <c r="D9" s="83"/>
      <c r="E9" s="79"/>
      <c r="F9" s="80"/>
      <c r="G9" s="81"/>
      <c r="H9" s="75"/>
    </row>
    <row r="10" spans="1:8" ht="25.5" customHeight="1">
      <c r="A10" s="75"/>
      <c r="B10" s="76"/>
      <c r="C10" s="77"/>
      <c r="D10" s="83"/>
      <c r="E10" s="79"/>
      <c r="F10" s="80"/>
      <c r="G10" s="81"/>
      <c r="H10" s="75"/>
    </row>
    <row r="11" spans="1:8" ht="25.5" customHeight="1">
      <c r="A11" s="75"/>
      <c r="B11" s="76"/>
      <c r="C11" s="77"/>
      <c r="D11" s="83"/>
      <c r="E11" s="79"/>
      <c r="F11" s="80"/>
      <c r="G11" s="81"/>
      <c r="H11" s="75"/>
    </row>
    <row r="12" spans="1:8" ht="25.5" customHeight="1">
      <c r="A12" s="75"/>
      <c r="B12" s="76"/>
      <c r="C12" s="77"/>
      <c r="D12" s="83"/>
      <c r="E12" s="79"/>
      <c r="F12" s="80"/>
      <c r="G12" s="81"/>
      <c r="H12" s="75"/>
    </row>
    <row r="13" spans="1:8" ht="12.75">
      <c r="A13" s="82"/>
      <c r="B13" s="82"/>
      <c r="C13" s="82"/>
      <c r="D13" s="82"/>
      <c r="E13" s="82"/>
      <c r="F13" s="82"/>
      <c r="G13" s="82"/>
      <c r="H13" s="82"/>
    </row>
    <row r="14" spans="1:8" ht="12.75">
      <c r="A14" s="82"/>
      <c r="B14" s="82"/>
      <c r="C14" s="82"/>
      <c r="D14" s="82"/>
      <c r="E14" s="82"/>
      <c r="F14" s="82"/>
      <c r="G14" s="82"/>
      <c r="H14" s="82"/>
    </row>
    <row r="15" spans="1:8" ht="12.75">
      <c r="A15" s="82"/>
      <c r="B15" s="82"/>
      <c r="C15" s="82"/>
      <c r="D15" s="82"/>
      <c r="E15" s="82"/>
      <c r="F15" s="82"/>
      <c r="G15" s="82"/>
      <c r="H15" s="82"/>
    </row>
    <row r="16" spans="1:8" ht="12.75">
      <c r="A16" s="82"/>
      <c r="B16" s="82"/>
      <c r="C16" s="82"/>
      <c r="D16" s="82"/>
      <c r="E16" s="82"/>
      <c r="F16" s="82"/>
      <c r="G16" s="82"/>
      <c r="H16" s="82"/>
    </row>
  </sheetData>
  <mergeCells count="4">
    <mergeCell ref="A1:A2"/>
    <mergeCell ref="C1:C2"/>
    <mergeCell ref="D1:D2"/>
    <mergeCell ref="E1:E2"/>
  </mergeCells>
  <printOptions horizontalCentered="1"/>
  <pageMargins left="0.7874015748031497" right="0.7874015748031497" top="1.19" bottom="0.984251968503937" header="0.5118110236220472" footer="0.5118110236220472"/>
  <pageSetup horizontalDpi="600" verticalDpi="600" orientation="portrait" paperSize="9" r:id="rId1"/>
  <headerFooter alignWithMargins="0">
    <oddHeader>&amp;LII Runda Pucharu
Dolnego Śląska w MnO&amp;CXVI Ogólnopolska Impreza na Orientację "Wiosna '2009"
KATEGORIA TP&amp;RChmielno
8-9.05.2009r.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indexed="9"/>
  </sheetPr>
  <dimension ref="A1:L5"/>
  <sheetViews>
    <sheetView workbookViewId="0" topLeftCell="A1">
      <selection activeCell="B5" sqref="B5"/>
    </sheetView>
  </sheetViews>
  <sheetFormatPr defaultColWidth="9.00390625" defaultRowHeight="12.75"/>
  <sheetData>
    <row r="1" spans="1:12" ht="12.75">
      <c r="A1" s="104" t="s">
        <v>4</v>
      </c>
      <c r="B1" s="105"/>
      <c r="C1" s="106" t="s">
        <v>5</v>
      </c>
      <c r="D1" s="107"/>
      <c r="E1" s="108" t="s">
        <v>22</v>
      </c>
      <c r="F1" s="109"/>
      <c r="G1" s="110" t="s">
        <v>23</v>
      </c>
      <c r="H1" s="111"/>
      <c r="I1" s="102"/>
      <c r="J1" s="103"/>
      <c r="K1" s="102"/>
      <c r="L1" s="103"/>
    </row>
    <row r="2" spans="1:12" ht="12.75">
      <c r="A2" s="61" t="s">
        <v>6</v>
      </c>
      <c r="B2" s="62">
        <v>900</v>
      </c>
      <c r="C2" s="2" t="s">
        <v>6</v>
      </c>
      <c r="D2" s="3">
        <v>630</v>
      </c>
      <c r="E2" s="22" t="s">
        <v>6</v>
      </c>
      <c r="F2" s="23">
        <v>990</v>
      </c>
      <c r="G2" s="26" t="s">
        <v>6</v>
      </c>
      <c r="H2" s="27">
        <v>1170</v>
      </c>
      <c r="I2" s="56"/>
      <c r="J2" s="57"/>
      <c r="K2" s="56"/>
      <c r="L2" s="57"/>
    </row>
    <row r="3" spans="1:12" ht="12.75">
      <c r="A3" s="61" t="s">
        <v>7</v>
      </c>
      <c r="B3" s="62">
        <v>900</v>
      </c>
      <c r="C3" s="2" t="s">
        <v>7</v>
      </c>
      <c r="D3" s="3">
        <v>1890</v>
      </c>
      <c r="E3" s="22" t="s">
        <v>7</v>
      </c>
      <c r="F3" s="23">
        <v>1230</v>
      </c>
      <c r="G3" s="26" t="s">
        <v>7</v>
      </c>
      <c r="H3" s="27">
        <v>810</v>
      </c>
      <c r="I3" s="56"/>
      <c r="J3" s="57"/>
      <c r="K3" s="56"/>
      <c r="L3" s="57"/>
    </row>
    <row r="4" spans="1:12" ht="12.75">
      <c r="A4" s="61" t="s">
        <v>8</v>
      </c>
      <c r="B4" s="62">
        <v>1710</v>
      </c>
      <c r="C4" s="2" t="s">
        <v>8</v>
      </c>
      <c r="D4" s="3"/>
      <c r="E4" s="22" t="s">
        <v>8</v>
      </c>
      <c r="F4" s="23"/>
      <c r="G4" s="26" t="s">
        <v>8</v>
      </c>
      <c r="H4" s="27"/>
      <c r="I4" s="56"/>
      <c r="J4" s="57"/>
      <c r="K4" s="56"/>
      <c r="L4" s="57"/>
    </row>
    <row r="5" spans="1:12" ht="12.75">
      <c r="A5" s="63" t="s">
        <v>9</v>
      </c>
      <c r="B5" s="64"/>
      <c r="C5" s="4" t="s">
        <v>9</v>
      </c>
      <c r="D5" s="5"/>
      <c r="E5" s="24" t="s">
        <v>9</v>
      </c>
      <c r="F5" s="25"/>
      <c r="G5" s="28" t="s">
        <v>9</v>
      </c>
      <c r="H5" s="29"/>
      <c r="I5" s="58"/>
      <c r="J5" s="59"/>
      <c r="K5" s="58"/>
      <c r="L5" s="59"/>
    </row>
  </sheetData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Zimowe MnO "Lwówek '2005"</dc:title>
  <dc:subject>Wyniki</dc:subject>
  <dc:creator>Tomasz Karpiszyn</dc:creator>
  <cp:keywords/>
  <dc:description/>
  <cp:lastModifiedBy>Tomasz Karpiszyn</cp:lastModifiedBy>
  <cp:lastPrinted>2009-05-09T15:19:25Z</cp:lastPrinted>
  <dcterms:created xsi:type="dcterms:W3CDTF">1998-06-05T10:25:00Z</dcterms:created>
  <dcterms:modified xsi:type="dcterms:W3CDTF">2009-05-09T19:00:26Z</dcterms:modified>
  <cp:category/>
  <cp:version/>
  <cp:contentType/>
  <cp:contentStatus/>
</cp:coreProperties>
</file>