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715" tabRatio="601" activeTab="2"/>
  </bookViews>
  <sheets>
    <sheet name="TS" sheetId="1" r:id="rId1"/>
    <sheet name="TJ" sheetId="2" r:id="rId2"/>
    <sheet name="TM" sheetId="3" r:id="rId3"/>
    <sheet name="TP" sheetId="4" r:id="rId4"/>
    <sheet name="Stałe" sheetId="5" r:id="rId5"/>
  </sheets>
  <definedNames>
    <definedName name="_xlnm.Print_Area" localSheetId="1">'TJ'!$A:$P</definedName>
    <definedName name="_xlnm.Print_Area" localSheetId="2">'TM'!$A:$P</definedName>
    <definedName name="_xlnm.Print_Area" localSheetId="3">'TP'!$A:$P</definedName>
    <definedName name="_xlnm.Print_Area" localSheetId="0">'TS'!$A:$P</definedName>
    <definedName name="TDE1">'Stałe'!$J$2</definedName>
    <definedName name="TDE2">'Stałe'!$J$3</definedName>
    <definedName name="TDE3">'Stałe'!$J$4</definedName>
    <definedName name="TDE4">'Stałe'!$J$5</definedName>
    <definedName name="TEE1">'Stałe'!$B$2</definedName>
    <definedName name="TEE2">'Stałe'!$B$3</definedName>
    <definedName name="TEE3">'Stałe'!$B$4</definedName>
    <definedName name="TEE4">'Stałe'!$B$5</definedName>
    <definedName name="TJE1">'Stałe'!$F$2</definedName>
    <definedName name="TJE2">'Stałe'!$F$3</definedName>
    <definedName name="TJE3">'Stałe'!$F$4</definedName>
    <definedName name="TJE4">'Stałe'!$F$5</definedName>
    <definedName name="TME1">'Stałe'!$H$2</definedName>
    <definedName name="TME2">'Stałe'!$H$3</definedName>
    <definedName name="TME3">'Stałe'!$H$4</definedName>
    <definedName name="TME4">'Stałe'!$H$5</definedName>
    <definedName name="TPE1">'Stałe'!$L$2</definedName>
    <definedName name="TSE1">'Stałe'!$D$2</definedName>
    <definedName name="TSE2">'Stałe'!$D$3</definedName>
    <definedName name="TSE3">'Stałe'!$D$4</definedName>
    <definedName name="TSE4">'Stałe'!$D$5</definedName>
  </definedNames>
  <calcPr fullCalcOnLoad="1"/>
</workbook>
</file>

<file path=xl/sharedStrings.xml><?xml version="1.0" encoding="utf-8"?>
<sst xmlns="http://schemas.openxmlformats.org/spreadsheetml/2006/main" count="190" uniqueCount="65">
  <si>
    <t>Miejsce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</si>
  <si>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</si>
  <si>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</si>
  <si>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</si>
  <si>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</si>
  <si>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</si>
  <si>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</si>
  <si>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</si>
  <si>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</si>
  <si>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</si>
  <si>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</si>
  <si>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</si>
  <si>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</si>
  <si>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</si>
  <si>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</si>
  <si>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</si>
  <si>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</si>
  <si>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</si>
  <si>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</si>
  <si>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</si>
  <si>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</si>
  <si>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</si>
  <si>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</si>
  <si>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</si>
  <si>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t>TN</t>
  </si>
  <si>
    <t>Kamil Litwin
Tomasz Kujawa</t>
  </si>
  <si>
    <t>MOW Rzepczyno</t>
  </si>
  <si>
    <t>Dominik Czapiewski
Adrian Dziomba</t>
  </si>
  <si>
    <t>Zajadłe Knury</t>
  </si>
  <si>
    <t>Alan Fogiel
Mikołaj Rewoliński</t>
  </si>
  <si>
    <t>Patryk Lisowski
Oskar Kabat</t>
  </si>
  <si>
    <t>Agnieszka Sawicka
Karolina Bajor</t>
  </si>
  <si>
    <t>Sebastian Szymański
Kamil Pełka</t>
  </si>
  <si>
    <t>Damian Kaczyński
Dominika Murawska</t>
  </si>
  <si>
    <t>Jadwiga Walczak
Katarzyna Mularska</t>
  </si>
  <si>
    <t>Michał Kwiecień     Barbara Gronwald</t>
  </si>
  <si>
    <t>Patrycja Brzuchalska</t>
  </si>
  <si>
    <t>Patryk Adamczyk
Jakub Aleksiejuk</t>
  </si>
  <si>
    <t>Misiaki</t>
  </si>
  <si>
    <t>Joanna Puternicka
Jacek Wieszaczewski</t>
  </si>
  <si>
    <t>Mateusz Piechowiak
Marek Boczula</t>
  </si>
  <si>
    <t>Piła</t>
  </si>
  <si>
    <t>Moherowe Berety</t>
  </si>
  <si>
    <t>Andrzej Pańcierzyński Szymon Kaczmarczyk</t>
  </si>
  <si>
    <t>Zwinne Lochy</t>
  </si>
  <si>
    <t>Artur Haptar
Mateusz Nieścierowicz</t>
  </si>
  <si>
    <t>Adrian Barczyszyn
Natalia Praźniewska</t>
  </si>
  <si>
    <t>Sokół Brzeźno</t>
  </si>
  <si>
    <t>Wiking Szczecin                       WNOZ Szczecin</t>
  </si>
  <si>
    <t>PSR Petarda Team Szczecin</t>
  </si>
  <si>
    <t>Lidia Nitek
Marcin Hoffman</t>
  </si>
  <si>
    <t>Jakub Żurawski 
Kamil Oleksiak</t>
  </si>
  <si>
    <t>Marcin Kaczyński     Daniel Nazaruk</t>
  </si>
  <si>
    <t>PSR Petarda Team Szczecin/ Gim 3</t>
  </si>
  <si>
    <t>Szymon Kujawa                                                                           Maciej Ptak</t>
  </si>
  <si>
    <t>Agnieszka Smużna
Michał Grymaszewski</t>
  </si>
  <si>
    <t>Gim 3 Szczecin</t>
  </si>
  <si>
    <t>Adam Pakieser
Adrian Kiełczewski</t>
  </si>
  <si>
    <t>Marcin Rek
Grzegorz Dziekarowski</t>
  </si>
  <si>
    <t>Adrian Łozdowski</t>
  </si>
  <si>
    <t>Warszawa                                                                                                                   PTTK Strzelin</t>
  </si>
  <si>
    <t>ABS</t>
  </si>
  <si>
    <t>Emil Zykubek</t>
  </si>
  <si>
    <t>ASB</t>
  </si>
  <si>
    <t>Piotr Maduń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</si>
</sst>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F400]h:mm:ss\ AM/PM"/>
    <numFmt numFmtId="169" formatCode="0.000"/>
    <numFmt numFmtId="170" formatCode="0.000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5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14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2" fontId="1" fillId="15" borderId="11" xfId="0" applyNumberFormat="1" applyFont="1" applyFill="1" applyBorder="1" applyAlignment="1">
      <alignment horizontal="centerContinuous" vertical="center" wrapText="1"/>
    </xf>
    <xf numFmtId="49" fontId="4" fillId="15" borderId="11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1" fillId="18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2" borderId="10" xfId="0" applyFill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0" fontId="0" fillId="18" borderId="17" xfId="0" applyFont="1" applyFill="1" applyBorder="1" applyAlignment="1">
      <alignment horizontal="center" vertical="center" wrapText="1"/>
    </xf>
    <xf numFmtId="49" fontId="4" fillId="18" borderId="18" xfId="0" applyNumberFormat="1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21" xfId="0" applyFill="1" applyBorder="1" applyAlignment="1">
      <alignment/>
    </xf>
    <xf numFmtId="0" fontId="0" fillId="21" borderId="20" xfId="0" applyFill="1" applyBorder="1" applyAlignment="1">
      <alignment horizontal="center"/>
    </xf>
    <xf numFmtId="0" fontId="0" fillId="21" borderId="21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view="pageLayout" zoomScaleNormal="88" zoomScaleSheetLayoutView="75" workbookViewId="0" topLeftCell="A1">
      <selection activeCell="G23" sqref="G23"/>
    </sheetView>
  </sheetViews>
  <sheetFormatPr defaultColWidth="9.00390625" defaultRowHeight="12.75"/>
  <cols>
    <col min="1" max="1" width="4.25390625" style="44" customWidth="1"/>
    <col min="2" max="2" width="20.875" style="45" customWidth="1"/>
    <col min="3" max="3" width="22.125" style="46" customWidth="1"/>
    <col min="4" max="4" width="7.625" style="42" bestFit="1" customWidth="1"/>
    <col min="5" max="5" width="8.375" style="43" customWidth="1"/>
    <col min="6" max="6" width="3.625" style="44" customWidth="1"/>
    <col min="7" max="7" width="6.625" style="42" bestFit="1" customWidth="1"/>
    <col min="8" max="8" width="8.25390625" style="43" customWidth="1"/>
    <col min="9" max="9" width="3.375" style="44" customWidth="1"/>
    <col min="10" max="10" width="8.625" style="43" customWidth="1"/>
    <col min="11" max="11" width="3.625" style="44" customWidth="1"/>
    <col min="12" max="12" width="7.375" style="42" bestFit="1" customWidth="1"/>
    <col min="13" max="13" width="8.125" style="43" customWidth="1"/>
    <col min="14" max="14" width="3.625" style="44" customWidth="1"/>
    <col min="15" max="15" width="8.875" style="43" customWidth="1"/>
    <col min="16" max="16" width="3.625" style="44" customWidth="1"/>
    <col min="17" max="17" width="5.75390625" style="42" hidden="1" customWidth="1"/>
    <col min="18" max="18" width="8.125" style="43" hidden="1" customWidth="1"/>
    <col min="19" max="19" width="3.25390625" style="44" hidden="1" customWidth="1"/>
    <col min="20" max="20" width="8.125" style="43" hidden="1" customWidth="1"/>
    <col min="21" max="21" width="9.125" style="44" hidden="1" customWidth="1"/>
    <col min="22" max="16384" width="9.125" style="17" customWidth="1"/>
  </cols>
  <sheetData>
    <row r="1" spans="1:21" s="2" customFormat="1" ht="12.75">
      <c r="A1" s="59" t="s">
        <v>0</v>
      </c>
      <c r="B1" s="61" t="s">
        <v>18</v>
      </c>
      <c r="C1" s="61" t="s">
        <v>21</v>
      </c>
      <c r="D1" s="54" t="s">
        <v>8</v>
      </c>
      <c r="E1" s="29"/>
      <c r="F1" s="29"/>
      <c r="G1" s="29" t="s">
        <v>9</v>
      </c>
      <c r="H1" s="29"/>
      <c r="I1" s="29"/>
      <c r="J1" s="29" t="s">
        <v>13</v>
      </c>
      <c r="K1" s="29"/>
      <c r="L1" s="29" t="s">
        <v>11</v>
      </c>
      <c r="M1" s="29"/>
      <c r="N1" s="29"/>
      <c r="O1" s="29" t="s">
        <v>14</v>
      </c>
      <c r="P1" s="30"/>
      <c r="Q1" s="24" t="s">
        <v>10</v>
      </c>
      <c r="R1" s="25"/>
      <c r="S1" s="25"/>
      <c r="T1" s="25" t="s">
        <v>15</v>
      </c>
      <c r="U1" s="25"/>
    </row>
    <row r="2" spans="1:21" s="1" customFormat="1" ht="52.5" thickBot="1">
      <c r="A2" s="60"/>
      <c r="B2" s="62"/>
      <c r="C2" s="62"/>
      <c r="D2" s="31" t="s">
        <v>16</v>
      </c>
      <c r="E2" s="32" t="s">
        <v>17</v>
      </c>
      <c r="F2" s="31" t="s">
        <v>12</v>
      </c>
      <c r="G2" s="31" t="s">
        <v>16</v>
      </c>
      <c r="H2" s="32" t="s">
        <v>17</v>
      </c>
      <c r="I2" s="31" t="s">
        <v>12</v>
      </c>
      <c r="J2" s="32" t="s">
        <v>17</v>
      </c>
      <c r="K2" s="31" t="s">
        <v>12</v>
      </c>
      <c r="L2" s="31" t="s">
        <v>16</v>
      </c>
      <c r="M2" s="32" t="s">
        <v>17</v>
      </c>
      <c r="N2" s="31" t="s">
        <v>12</v>
      </c>
      <c r="O2" s="32" t="s">
        <v>17</v>
      </c>
      <c r="P2" s="33" t="s">
        <v>12</v>
      </c>
      <c r="Q2" s="26" t="s">
        <v>16</v>
      </c>
      <c r="R2" s="27" t="s">
        <v>17</v>
      </c>
      <c r="S2" s="28" t="s">
        <v>12</v>
      </c>
      <c r="T2" s="27" t="s">
        <v>17</v>
      </c>
      <c r="U2" s="28" t="s">
        <v>12</v>
      </c>
    </row>
    <row r="3" spans="1:21" ht="25.5" customHeight="1">
      <c r="A3" s="57">
        <f aca="true" t="shared" si="0" ref="A3:A10">IF(P3&lt;&gt;"",P3,K3)</f>
        <v>1</v>
      </c>
      <c r="B3" s="48" t="s">
        <v>50</v>
      </c>
      <c r="C3" s="58" t="s">
        <v>38</v>
      </c>
      <c r="D3" s="14">
        <v>0</v>
      </c>
      <c r="E3" s="15">
        <f aca="true" t="shared" si="1" ref="E3:E10">IF(D3&lt;&gt;"",IF(ISNUMBER(D3),MAX(1000/TEE1*(TEE1-D3+MIN(D$1:D$65536)),0),0),"")</f>
        <v>1000</v>
      </c>
      <c r="F3" s="16">
        <f aca="true" t="shared" si="2" ref="F3:F10">IF(E3&lt;&gt;"",RANK(E3,E$1:E$65536),"")</f>
        <v>1</v>
      </c>
      <c r="G3" s="14">
        <v>0</v>
      </c>
      <c r="H3" s="15">
        <f aca="true" t="shared" si="3" ref="H3:H10">IF(G3&lt;&gt;"",IF(ISNUMBER(G3),MAX(1000/TEE2*(TEE2-G3+MIN(G$1:G$65536)),0),0),"")</f>
        <v>1000</v>
      </c>
      <c r="I3" s="16">
        <f aca="true" t="shared" si="4" ref="I3:I10">IF(H3&lt;&gt;"",RANK(H3,H$1:H$65536),"")</f>
        <v>1</v>
      </c>
      <c r="J3" s="15">
        <f aca="true" t="shared" si="5" ref="J3:J10">IF(H3&lt;&gt;"",E3+H3,"")</f>
        <v>2000</v>
      </c>
      <c r="K3" s="16">
        <f aca="true" t="shared" si="6" ref="K3:K10">IF(J3&lt;&gt;"",RANK(J3,J$1:J$65536),"")</f>
        <v>1</v>
      </c>
      <c r="L3" s="23">
        <v>51</v>
      </c>
      <c r="M3" s="15">
        <f aca="true" t="shared" si="7" ref="M3:M10">IF(L3&lt;&gt;"",IF(ISNUMBER(L3),MAX(1000/TEE3*(TEE3-L3+MIN(L$1:L$65536)),0),0),"")</f>
        <v>984.2105263157894</v>
      </c>
      <c r="N3" s="16">
        <f aca="true" t="shared" si="8" ref="N3:N10">IF(M3&lt;&gt;"",RANK(M3,M$1:M$65536),"")</f>
        <v>2</v>
      </c>
      <c r="O3" s="15">
        <f aca="true" t="shared" si="9" ref="O3:O10">IF(M3&lt;&gt;"",J3+M3,"")</f>
        <v>2984.210526315789</v>
      </c>
      <c r="P3" s="16">
        <f aca="true" t="shared" si="10" ref="P3:P10">IF(O3&lt;&gt;"",RANK(O3,O$1:O$65536),"")</f>
        <v>1</v>
      </c>
      <c r="Q3" s="14"/>
      <c r="R3" s="15"/>
      <c r="S3" s="16"/>
      <c r="T3" s="15"/>
      <c r="U3" s="16"/>
    </row>
    <row r="4" spans="1:21" ht="25.5">
      <c r="A4" s="57">
        <f t="shared" si="0"/>
        <v>2</v>
      </c>
      <c r="B4" s="48" t="s">
        <v>39</v>
      </c>
      <c r="C4" s="14" t="s">
        <v>60</v>
      </c>
      <c r="D4" s="16">
        <v>24</v>
      </c>
      <c r="E4" s="15">
        <f t="shared" si="1"/>
        <v>977.7777777777778</v>
      </c>
      <c r="F4" s="16">
        <f t="shared" si="2"/>
        <v>2</v>
      </c>
      <c r="G4" s="14">
        <v>57</v>
      </c>
      <c r="H4" s="15">
        <f t="shared" si="3"/>
        <v>958.695652173913</v>
      </c>
      <c r="I4" s="16">
        <f t="shared" si="4"/>
        <v>2</v>
      </c>
      <c r="J4" s="15">
        <f t="shared" si="5"/>
        <v>1936.4734299516908</v>
      </c>
      <c r="K4" s="16">
        <f t="shared" si="6"/>
        <v>2</v>
      </c>
      <c r="L4" s="16">
        <v>87</v>
      </c>
      <c r="M4" s="15">
        <f t="shared" si="7"/>
        <v>952.6315789473683</v>
      </c>
      <c r="N4" s="16">
        <f t="shared" si="8"/>
        <v>4</v>
      </c>
      <c r="O4" s="15">
        <f t="shared" si="9"/>
        <v>2889.105008899059</v>
      </c>
      <c r="P4" s="16">
        <f t="shared" si="10"/>
        <v>2</v>
      </c>
      <c r="Q4" s="14"/>
      <c r="R4" s="15">
        <f>IF(Q4&lt;&gt;"",IF(ISNUMBER(Q4),MAX(1000/TSE4*(TSE4-Q4+MIN(Q:Q)),0),0),"")</f>
      </c>
      <c r="S4" s="16">
        <f>IF(R4&lt;&gt;"",RANK(R4,R:R),"")</f>
      </c>
      <c r="T4" s="15">
        <f>IF(R4&lt;&gt;"",O4+R4,"")</f>
      </c>
      <c r="U4" s="16">
        <f>IF(T4&lt;&gt;"",RANK(T4,T:T),"")</f>
      </c>
    </row>
    <row r="5" spans="1:21" ht="25.5">
      <c r="A5" s="57">
        <f t="shared" si="0"/>
        <v>3</v>
      </c>
      <c r="B5" s="48" t="s">
        <v>51</v>
      </c>
      <c r="C5" s="58" t="s">
        <v>49</v>
      </c>
      <c r="D5" s="14">
        <v>155</v>
      </c>
      <c r="E5" s="15">
        <f t="shared" si="1"/>
        <v>856.4814814814815</v>
      </c>
      <c r="F5" s="16">
        <f t="shared" si="2"/>
        <v>4</v>
      </c>
      <c r="G5" s="14">
        <v>140</v>
      </c>
      <c r="H5" s="15">
        <f t="shared" si="3"/>
        <v>898.5507246376811</v>
      </c>
      <c r="I5" s="16">
        <f t="shared" si="4"/>
        <v>3</v>
      </c>
      <c r="J5" s="15">
        <f t="shared" si="5"/>
        <v>1755.0322061191628</v>
      </c>
      <c r="K5" s="16">
        <f t="shared" si="6"/>
        <v>3</v>
      </c>
      <c r="L5" s="23">
        <v>314</v>
      </c>
      <c r="M5" s="15">
        <f t="shared" si="7"/>
        <v>753.5087719298245</v>
      </c>
      <c r="N5" s="16">
        <f t="shared" si="8"/>
        <v>6</v>
      </c>
      <c r="O5" s="15">
        <f t="shared" si="9"/>
        <v>2508.540978048987</v>
      </c>
      <c r="P5" s="16">
        <f t="shared" si="10"/>
        <v>3</v>
      </c>
      <c r="Q5" s="14"/>
      <c r="R5" s="15">
        <f>IF(Q5&lt;&gt;"",IF(ISNUMBER(Q5),MAX(1000/TSE4*(TSE4-Q5+MIN(Q:Q)),0),0),"")</f>
      </c>
      <c r="S5" s="16">
        <f>IF(R5&lt;&gt;"",RANK(R5,R:R),"")</f>
      </c>
      <c r="T5" s="15">
        <f>IF(R5&lt;&gt;"",O5+R5,"")</f>
      </c>
      <c r="U5" s="16">
        <f>IF(T5&lt;&gt;"",RANK(T5,T:T),"")</f>
      </c>
    </row>
    <row r="6" spans="1:21" ht="25.5" customHeight="1">
      <c r="A6" s="57">
        <f t="shared" si="0"/>
        <v>4</v>
      </c>
      <c r="B6" s="48" t="s">
        <v>40</v>
      </c>
      <c r="C6" s="58" t="s">
        <v>41</v>
      </c>
      <c r="D6" s="14">
        <v>128</v>
      </c>
      <c r="E6" s="15">
        <f t="shared" si="1"/>
        <v>881.4814814814815</v>
      </c>
      <c r="F6" s="16">
        <f t="shared" si="2"/>
        <v>3</v>
      </c>
      <c r="G6" s="14">
        <v>605</v>
      </c>
      <c r="H6" s="15">
        <f t="shared" si="3"/>
        <v>561.5942028985507</v>
      </c>
      <c r="I6" s="16">
        <f t="shared" si="4"/>
        <v>7</v>
      </c>
      <c r="J6" s="15">
        <f t="shared" si="5"/>
        <v>1443.0756843800323</v>
      </c>
      <c r="K6" s="16">
        <f t="shared" si="6"/>
        <v>4</v>
      </c>
      <c r="L6" s="14">
        <v>70</v>
      </c>
      <c r="M6" s="15">
        <f t="shared" si="7"/>
        <v>967.5438596491227</v>
      </c>
      <c r="N6" s="16">
        <f t="shared" si="8"/>
        <v>3</v>
      </c>
      <c r="O6" s="15">
        <f t="shared" si="9"/>
        <v>2410.619544029155</v>
      </c>
      <c r="P6" s="16">
        <f t="shared" si="10"/>
        <v>4</v>
      </c>
      <c r="Q6" s="14"/>
      <c r="R6" s="15"/>
      <c r="S6" s="16"/>
      <c r="T6" s="15"/>
      <c r="U6" s="16"/>
    </row>
    <row r="7" spans="1:21" ht="25.5" customHeight="1">
      <c r="A7" s="57">
        <f t="shared" si="0"/>
        <v>5</v>
      </c>
      <c r="B7" s="48" t="s">
        <v>52</v>
      </c>
      <c r="C7" s="58" t="s">
        <v>42</v>
      </c>
      <c r="D7" s="14">
        <v>665</v>
      </c>
      <c r="E7" s="15">
        <f t="shared" si="1"/>
        <v>384.25925925925924</v>
      </c>
      <c r="F7" s="16">
        <f t="shared" si="2"/>
        <v>5</v>
      </c>
      <c r="G7" s="14">
        <v>248</v>
      </c>
      <c r="H7" s="15">
        <f t="shared" si="3"/>
        <v>820.2898550724638</v>
      </c>
      <c r="I7" s="16">
        <f t="shared" si="4"/>
        <v>4</v>
      </c>
      <c r="J7" s="15">
        <f t="shared" si="5"/>
        <v>1204.549114331723</v>
      </c>
      <c r="K7" s="16">
        <f t="shared" si="6"/>
        <v>5</v>
      </c>
      <c r="L7" s="14">
        <v>33</v>
      </c>
      <c r="M7" s="15">
        <f t="shared" si="7"/>
        <v>1000</v>
      </c>
      <c r="N7" s="16">
        <f t="shared" si="8"/>
        <v>1</v>
      </c>
      <c r="O7" s="15">
        <f t="shared" si="9"/>
        <v>2204.549114331723</v>
      </c>
      <c r="P7" s="16">
        <f t="shared" si="10"/>
        <v>5</v>
      </c>
      <c r="Q7" s="14"/>
      <c r="R7" s="15"/>
      <c r="S7" s="16"/>
      <c r="T7" s="15"/>
      <c r="U7" s="16"/>
    </row>
    <row r="8" spans="1:21" ht="25.5" customHeight="1">
      <c r="A8" s="57">
        <f t="shared" si="0"/>
        <v>6</v>
      </c>
      <c r="B8" s="41" t="s">
        <v>45</v>
      </c>
      <c r="C8" s="58" t="s">
        <v>49</v>
      </c>
      <c r="D8" s="14">
        <v>730</v>
      </c>
      <c r="E8" s="15">
        <f t="shared" si="1"/>
        <v>324.0740740740741</v>
      </c>
      <c r="F8" s="16">
        <f t="shared" si="2"/>
        <v>7</v>
      </c>
      <c r="G8" s="14">
        <v>335</v>
      </c>
      <c r="H8" s="15">
        <f t="shared" si="3"/>
        <v>757.2463768115942</v>
      </c>
      <c r="I8" s="16">
        <f t="shared" si="4"/>
        <v>5</v>
      </c>
      <c r="J8" s="15">
        <f t="shared" si="5"/>
        <v>1081.3204508856684</v>
      </c>
      <c r="K8" s="16">
        <f t="shared" si="6"/>
        <v>6</v>
      </c>
      <c r="L8" s="23">
        <v>295</v>
      </c>
      <c r="M8" s="15">
        <f t="shared" si="7"/>
        <v>770.1754385964912</v>
      </c>
      <c r="N8" s="16">
        <f t="shared" si="8"/>
        <v>5</v>
      </c>
      <c r="O8" s="15">
        <f t="shared" si="9"/>
        <v>1851.4958894821596</v>
      </c>
      <c r="P8" s="16">
        <f t="shared" si="10"/>
        <v>6</v>
      </c>
      <c r="Q8" s="43"/>
      <c r="R8" s="44"/>
      <c r="S8" s="43"/>
      <c r="T8" s="44"/>
      <c r="U8" s="17"/>
    </row>
    <row r="9" spans="1:21" ht="25.5">
      <c r="A9" s="57">
        <f t="shared" si="0"/>
        <v>7</v>
      </c>
      <c r="B9" s="48" t="s">
        <v>46</v>
      </c>
      <c r="C9" s="58" t="s">
        <v>48</v>
      </c>
      <c r="D9" s="14">
        <v>997</v>
      </c>
      <c r="E9" s="15">
        <f t="shared" si="1"/>
        <v>76.85185185185185</v>
      </c>
      <c r="F9" s="16">
        <f t="shared" si="2"/>
        <v>8</v>
      </c>
      <c r="G9" s="14">
        <v>481</v>
      </c>
      <c r="H9" s="15">
        <f t="shared" si="3"/>
        <v>651.4492753623189</v>
      </c>
      <c r="I9" s="16">
        <f t="shared" si="4"/>
        <v>6</v>
      </c>
      <c r="J9" s="15">
        <f t="shared" si="5"/>
        <v>728.3011272141707</v>
      </c>
      <c r="K9" s="16">
        <f t="shared" si="6"/>
        <v>7</v>
      </c>
      <c r="L9" s="14">
        <v>870</v>
      </c>
      <c r="M9" s="15">
        <f t="shared" si="7"/>
        <v>265.7894736842105</v>
      </c>
      <c r="N9" s="16">
        <f t="shared" si="8"/>
        <v>7</v>
      </c>
      <c r="O9" s="15">
        <f t="shared" si="9"/>
        <v>994.0906008983812</v>
      </c>
      <c r="P9" s="16">
        <f t="shared" si="10"/>
        <v>7</v>
      </c>
      <c r="Q9" s="43"/>
      <c r="R9" s="44"/>
      <c r="S9" s="43"/>
      <c r="T9" s="44"/>
      <c r="U9" s="17"/>
    </row>
    <row r="10" spans="1:16" ht="25.5">
      <c r="A10" s="57">
        <f t="shared" si="0"/>
        <v>8</v>
      </c>
      <c r="B10" s="48" t="s">
        <v>43</v>
      </c>
      <c r="C10" s="58" t="s">
        <v>44</v>
      </c>
      <c r="D10" s="14">
        <v>670</v>
      </c>
      <c r="E10" s="15">
        <f t="shared" si="1"/>
        <v>379.6296296296296</v>
      </c>
      <c r="F10" s="16">
        <f t="shared" si="2"/>
        <v>6</v>
      </c>
      <c r="G10" s="14">
        <v>1288</v>
      </c>
      <c r="H10" s="15">
        <f t="shared" si="3"/>
        <v>66.66666666666667</v>
      </c>
      <c r="I10" s="16">
        <f t="shared" si="4"/>
        <v>8</v>
      </c>
      <c r="J10" s="15">
        <f t="shared" si="5"/>
        <v>446.2962962962963</v>
      </c>
      <c r="K10" s="16">
        <f t="shared" si="6"/>
        <v>8</v>
      </c>
      <c r="L10" s="14" t="s">
        <v>61</v>
      </c>
      <c r="M10" s="15">
        <f t="shared" si="7"/>
        <v>0</v>
      </c>
      <c r="N10" s="16">
        <f t="shared" si="8"/>
        <v>8</v>
      </c>
      <c r="O10" s="15">
        <f t="shared" si="9"/>
        <v>446.2962962962963</v>
      </c>
      <c r="P10" s="16">
        <f t="shared" si="10"/>
        <v>8</v>
      </c>
    </row>
    <row r="11" ht="12.75">
      <c r="C11" s="45"/>
    </row>
    <row r="12" ht="12.75">
      <c r="C12" s="45"/>
    </row>
    <row r="13" ht="12.75">
      <c r="C13" s="45"/>
    </row>
    <row r="14" ht="12.75">
      <c r="C14" s="45"/>
    </row>
    <row r="15" ht="12.75">
      <c r="C15" s="45"/>
    </row>
    <row r="16" ht="12.75">
      <c r="C16" s="45"/>
    </row>
    <row r="17" ht="12.75">
      <c r="C17" s="45"/>
    </row>
    <row r="18" ht="12.75">
      <c r="C18" s="45"/>
    </row>
    <row r="19" ht="12.75">
      <c r="C19" s="45"/>
    </row>
    <row r="20" ht="12.75">
      <c r="C20" s="45"/>
    </row>
    <row r="21" ht="12.75">
      <c r="C21" s="45"/>
    </row>
    <row r="22" ht="12.75">
      <c r="C22" s="45"/>
    </row>
    <row r="23" ht="12.75">
      <c r="C23" s="45"/>
    </row>
    <row r="24" ht="12.75">
      <c r="C24" s="45"/>
    </row>
    <row r="25" ht="12.75">
      <c r="C25" s="45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5" bottom="0.3937007874015748" header="0.35433070866141736" footer="0"/>
  <pageSetup fitToHeight="2" horizontalDpi="300" verticalDpi="300" orientation="landscape" paperSize="9" r:id="rId1"/>
  <headerFooter alignWithMargins="0">
    <oddHeader>&amp;CPuchar Wagarowicza 2011
Kategoria 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V20" sqref="V20"/>
    </sheetView>
  </sheetViews>
  <sheetFormatPr defaultColWidth="9.00390625" defaultRowHeight="12.75"/>
  <cols>
    <col min="1" max="1" width="4.00390625" style="3" customWidth="1"/>
    <col min="2" max="2" width="20.25390625" style="8" customWidth="1"/>
    <col min="3" max="3" width="21.7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2" customFormat="1" ht="25.5">
      <c r="A1" s="63" t="s">
        <v>0</v>
      </c>
      <c r="B1" s="65" t="s">
        <v>18</v>
      </c>
      <c r="C1" s="65" t="s">
        <v>1</v>
      </c>
      <c r="D1" s="9" t="s">
        <v>8</v>
      </c>
      <c r="E1" s="9"/>
      <c r="F1" s="9"/>
      <c r="G1" s="9" t="s">
        <v>9</v>
      </c>
      <c r="H1" s="9"/>
      <c r="I1" s="9"/>
      <c r="J1" s="9" t="s">
        <v>13</v>
      </c>
      <c r="K1" s="9"/>
      <c r="L1" s="9" t="s">
        <v>11</v>
      </c>
      <c r="M1" s="9"/>
      <c r="N1" s="9"/>
      <c r="O1" s="9" t="s">
        <v>14</v>
      </c>
      <c r="P1" s="9"/>
      <c r="Q1" s="51" t="s">
        <v>10</v>
      </c>
      <c r="R1" s="21"/>
      <c r="S1" s="21"/>
      <c r="T1" s="21" t="s">
        <v>15</v>
      </c>
      <c r="U1" s="21"/>
    </row>
    <row r="2" spans="1:21" s="20" customFormat="1" ht="70.5">
      <c r="A2" s="64"/>
      <c r="B2" s="64"/>
      <c r="C2" s="64"/>
      <c r="D2" s="34" t="s">
        <v>16</v>
      </c>
      <c r="E2" s="35" t="s">
        <v>23</v>
      </c>
      <c r="F2" s="34" t="s">
        <v>12</v>
      </c>
      <c r="G2" s="34" t="s">
        <v>16</v>
      </c>
      <c r="H2" s="35" t="s">
        <v>23</v>
      </c>
      <c r="I2" s="34" t="s">
        <v>12</v>
      </c>
      <c r="J2" s="35" t="s">
        <v>23</v>
      </c>
      <c r="K2" s="34" t="s">
        <v>12</v>
      </c>
      <c r="L2" s="34" t="s">
        <v>16</v>
      </c>
      <c r="M2" s="35" t="s">
        <v>23</v>
      </c>
      <c r="N2" s="34" t="s">
        <v>12</v>
      </c>
      <c r="O2" s="35" t="s">
        <v>23</v>
      </c>
      <c r="P2" s="34" t="s">
        <v>12</v>
      </c>
      <c r="Q2" s="52" t="s">
        <v>16</v>
      </c>
      <c r="R2" s="19" t="s">
        <v>17</v>
      </c>
      <c r="S2" s="18" t="s">
        <v>12</v>
      </c>
      <c r="T2" s="19" t="s">
        <v>17</v>
      </c>
      <c r="U2" s="18" t="s">
        <v>12</v>
      </c>
    </row>
    <row r="3" spans="1:21" ht="27.75" customHeight="1">
      <c r="A3" s="57">
        <f>IF(P3&lt;&gt;"",P3,K3)</f>
        <v>1</v>
      </c>
      <c r="B3" s="49" t="s">
        <v>35</v>
      </c>
      <c r="C3" s="50" t="s">
        <v>49</v>
      </c>
      <c r="D3" s="12">
        <v>360</v>
      </c>
      <c r="E3" s="15">
        <f>IF(D3&lt;&gt;"",IF(ISNUMBER(D3),MAX(1000/TJE1*(TJE1-D3+MIN(D:D)),0),0),"")</f>
        <v>884.0579710144928</v>
      </c>
      <c r="F3" s="16">
        <f>IF(E3&lt;&gt;"",RANK(E3,E:E),"")</f>
        <v>2</v>
      </c>
      <c r="G3" s="12">
        <v>320</v>
      </c>
      <c r="H3" s="15">
        <f>IF(G3&lt;&gt;"",IF(ISNUMBER(G3),MAX(1000/TJE2*(TJE2-G3+MIN(G:G)),0),0),"")</f>
        <v>1000</v>
      </c>
      <c r="I3" s="16">
        <f>IF(H3&lt;&gt;"",RANK(H3,H:H),"")</f>
        <v>1</v>
      </c>
      <c r="J3" s="15">
        <f>IF(H3&lt;&gt;"",E3+H3,"")</f>
        <v>1884.0579710144928</v>
      </c>
      <c r="K3" s="16">
        <f>IF(J3&lt;&gt;"",RANK(J3,J:J),"")</f>
        <v>1</v>
      </c>
      <c r="L3" s="12">
        <v>398</v>
      </c>
      <c r="M3" s="15">
        <f>IF(L3&lt;&gt;"",IF(ISNUMBER(L3),MAX(1000/TJE3*(TJE3-L3+MIN(L:L)),0),0),"")</f>
        <v>1000</v>
      </c>
      <c r="N3" s="16">
        <f>IF(M3&lt;&gt;"",RANK(M3,M:M),"")</f>
        <v>1</v>
      </c>
      <c r="O3" s="15">
        <f>IF(M3&lt;&gt;"",J3+M3,"")</f>
        <v>2884.057971014493</v>
      </c>
      <c r="P3" s="16">
        <f>IF(O3&lt;&gt;"",RANK(O3,O:O),"")</f>
        <v>1</v>
      </c>
      <c r="Q3" s="53"/>
      <c r="R3" s="13">
        <f>IF(Q3&lt;&gt;"",IF(ISNUMBER(Q3),MAX(1000/TJE4*(TJE4-Q3+MIN(Q:Q)),0),0),"")</f>
      </c>
      <c r="S3" s="10">
        <f>IF(R3&lt;&gt;"",RANK(R3,R:R),"")</f>
      </c>
      <c r="T3" s="13">
        <f>IF(R3&lt;&gt;"",O3+R3,"")</f>
      </c>
      <c r="U3" s="10">
        <f>IF(T3&lt;&gt;"",RANK(T3,T:T),"")</f>
      </c>
    </row>
    <row r="4" spans="1:21" ht="25.5" customHeight="1">
      <c r="A4" s="57">
        <f>IF(P4&lt;&gt;"",P4,K4)</f>
        <v>2</v>
      </c>
      <c r="B4" s="11" t="s">
        <v>36</v>
      </c>
      <c r="C4" s="50" t="s">
        <v>49</v>
      </c>
      <c r="D4" s="12">
        <v>200</v>
      </c>
      <c r="E4" s="15">
        <f>IF(D4&lt;&gt;"",IF(ISNUMBER(D4),MAX(1000/TJE1*(TJE1-D4+MIN(D:D)),0),0),"")</f>
        <v>1000</v>
      </c>
      <c r="F4" s="16">
        <f>IF(E4&lt;&gt;"",RANK(E4,E:E),"")</f>
        <v>1</v>
      </c>
      <c r="G4" s="12">
        <v>729</v>
      </c>
      <c r="H4" s="15">
        <f>IF(G4&lt;&gt;"",IF(ISNUMBER(G4),MAX(1000/TJE2*(TJE2-G4+MIN(G:G)),0),0),"")</f>
        <v>621.2962962962963</v>
      </c>
      <c r="I4" s="16">
        <f>IF(H4&lt;&gt;"",RANK(H4,H:H),"")</f>
        <v>2</v>
      </c>
      <c r="J4" s="15">
        <f>IF(H4&lt;&gt;"",E4+H4,"")</f>
        <v>1621.2962962962963</v>
      </c>
      <c r="K4" s="16">
        <f>IF(J4&lt;&gt;"",RANK(J4,J:J),"")</f>
        <v>2</v>
      </c>
      <c r="L4" s="12">
        <v>493</v>
      </c>
      <c r="M4" s="15">
        <f>IF(L4&lt;&gt;"",IF(ISNUMBER(L4),MAX(1000/TJE3*(TJE3-L4+MIN(L:L)),0),0),"")</f>
        <v>929.6296296296296</v>
      </c>
      <c r="N4" s="16">
        <f>IF(M4&lt;&gt;"",RANK(M4,M:M),"")</f>
        <v>2</v>
      </c>
      <c r="O4" s="15">
        <f>IF(M4&lt;&gt;"",J4+M4,"")</f>
        <v>2550.925925925926</v>
      </c>
      <c r="P4" s="16">
        <f>IF(O4&lt;&gt;"",RANK(O4,O:O),"")</f>
        <v>2</v>
      </c>
      <c r="Q4" s="53"/>
      <c r="R4" s="13">
        <f>IF(Q4&lt;&gt;"",IF(ISNUMBER(Q4),MAX(1000/TJE4*(TJE4-Q4+MIN(Q:Q)),0),0),"")</f>
      </c>
      <c r="S4" s="10">
        <f>IF(R4&lt;&gt;"",RANK(R4,R:R),"")</f>
      </c>
      <c r="T4" s="13">
        <f>IF(R4&lt;&gt;"",O4+R4,"")</f>
      </c>
      <c r="U4" s="10">
        <f>IF(T4&lt;&gt;"",RANK(T4,T:T),"")</f>
      </c>
    </row>
    <row r="5" spans="1:16" ht="25.5">
      <c r="A5" s="57">
        <f>IF(P5&lt;&gt;"",P5,K5)</f>
        <v>3</v>
      </c>
      <c r="B5" s="11" t="s">
        <v>37</v>
      </c>
      <c r="C5" s="50" t="s">
        <v>49</v>
      </c>
      <c r="D5" s="12">
        <v>1110</v>
      </c>
      <c r="E5" s="15">
        <f>IF(D5&lt;&gt;"",IF(ISNUMBER(D5),MAX(1000/TJE1*(TJE1-D5+MIN(D:D)),0),0),"")</f>
        <v>340.57971014492756</v>
      </c>
      <c r="F5" s="16">
        <f>IF(E5&lt;&gt;"",RANK(E5,E:E),"")</f>
        <v>3</v>
      </c>
      <c r="G5" s="12">
        <v>812</v>
      </c>
      <c r="H5" s="15">
        <f>IF(G5&lt;&gt;"",IF(ISNUMBER(G5),MAX(1000/TJE2*(TJE2-G5+MIN(G:G)),0),0),"")</f>
        <v>544.4444444444445</v>
      </c>
      <c r="I5" s="16">
        <f>IF(H5&lt;&gt;"",RANK(H5,H:H),"")</f>
        <v>3</v>
      </c>
      <c r="J5" s="15">
        <f>IF(H5&lt;&gt;"",E5+H5,"")</f>
        <v>885.0241545893721</v>
      </c>
      <c r="K5" s="16">
        <f>IF(J5&lt;&gt;"",RANK(J5,J:J),"")</f>
        <v>3</v>
      </c>
      <c r="L5" s="23">
        <v>566</v>
      </c>
      <c r="M5" s="15">
        <f>IF(L5&lt;&gt;"",IF(ISNUMBER(L5),MAX(1000/TJE3*(TJE3-L5+MIN(L:L)),0),0),"")</f>
        <v>875.5555555555555</v>
      </c>
      <c r="N5" s="16">
        <f>IF(M5&lt;&gt;"",RANK(M5,M:M),"")</f>
        <v>3</v>
      </c>
      <c r="O5" s="15">
        <f>IF(M5&lt;&gt;"",J5+M5,"")</f>
        <v>1760.5797101449275</v>
      </c>
      <c r="P5" s="16">
        <f>IF(O5&lt;&gt;"",RANK(O5,O:O),"")</f>
        <v>3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480314960629921" bottom="0.3937007874015748" header="0.35433070866141736" footer="0"/>
  <pageSetup horizontalDpi="300" verticalDpi="300" orientation="landscape" paperSize="9" scale="110" r:id="rId1"/>
  <headerFooter alignWithMargins="0">
    <oddHeader>&amp;CPuchar Wagarowicza 2011
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"/>
  <sheetViews>
    <sheetView tabSelected="1" view="pageLayout" workbookViewId="0" topLeftCell="A1">
      <selection activeCell="B11" sqref="B11"/>
    </sheetView>
  </sheetViews>
  <sheetFormatPr defaultColWidth="9.00390625" defaultRowHeight="12.75"/>
  <cols>
    <col min="1" max="1" width="4.00390625" style="3" customWidth="1"/>
    <col min="2" max="2" width="20.25390625" style="8" customWidth="1"/>
    <col min="3" max="3" width="21.7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2" customFormat="1" ht="25.5">
      <c r="A1" s="63" t="s">
        <v>0</v>
      </c>
      <c r="B1" s="65" t="s">
        <v>18</v>
      </c>
      <c r="C1" s="65" t="s">
        <v>1</v>
      </c>
      <c r="D1" s="9" t="s">
        <v>8</v>
      </c>
      <c r="E1" s="9"/>
      <c r="F1" s="9"/>
      <c r="G1" s="9" t="s">
        <v>9</v>
      </c>
      <c r="H1" s="9"/>
      <c r="I1" s="9"/>
      <c r="J1" s="9" t="s">
        <v>13</v>
      </c>
      <c r="K1" s="9"/>
      <c r="L1" s="9" t="s">
        <v>11</v>
      </c>
      <c r="M1" s="9"/>
      <c r="N1" s="9"/>
      <c r="O1" s="9" t="s">
        <v>14</v>
      </c>
      <c r="P1" s="9"/>
      <c r="Q1" s="51" t="s">
        <v>10</v>
      </c>
      <c r="R1" s="21"/>
      <c r="S1" s="21"/>
      <c r="T1" s="21" t="s">
        <v>15</v>
      </c>
      <c r="U1" s="21"/>
    </row>
    <row r="2" spans="1:21" s="20" customFormat="1" ht="70.5">
      <c r="A2" s="64"/>
      <c r="B2" s="64"/>
      <c r="C2" s="64"/>
      <c r="D2" s="34" t="s">
        <v>16</v>
      </c>
      <c r="E2" s="35" t="s">
        <v>23</v>
      </c>
      <c r="F2" s="34" t="s">
        <v>12</v>
      </c>
      <c r="G2" s="34" t="s">
        <v>16</v>
      </c>
      <c r="H2" s="35" t="s">
        <v>23</v>
      </c>
      <c r="I2" s="34" t="s">
        <v>12</v>
      </c>
      <c r="J2" s="35" t="s">
        <v>23</v>
      </c>
      <c r="K2" s="34" t="s">
        <v>12</v>
      </c>
      <c r="L2" s="34" t="s">
        <v>16</v>
      </c>
      <c r="M2" s="35" t="s">
        <v>23</v>
      </c>
      <c r="N2" s="34" t="s">
        <v>12</v>
      </c>
      <c r="O2" s="35" t="s">
        <v>23</v>
      </c>
      <c r="P2" s="34" t="s">
        <v>12</v>
      </c>
      <c r="Q2" s="52" t="s">
        <v>16</v>
      </c>
      <c r="R2" s="19" t="s">
        <v>17</v>
      </c>
      <c r="S2" s="18" t="s">
        <v>12</v>
      </c>
      <c r="T2" s="19" t="s">
        <v>17</v>
      </c>
      <c r="U2" s="18" t="s">
        <v>12</v>
      </c>
    </row>
    <row r="3" spans="1:21" ht="27.75" customHeight="1">
      <c r="A3" s="57">
        <f>IF(P3&lt;&gt;"",P3,K3)</f>
        <v>1</v>
      </c>
      <c r="B3" s="49" t="s">
        <v>54</v>
      </c>
      <c r="C3" s="50" t="s">
        <v>53</v>
      </c>
      <c r="D3" s="12">
        <v>10</v>
      </c>
      <c r="E3" s="15">
        <f>IF(D3&lt;&gt;"",IF(ISNUMBER(D3),MAX(1000/TME1*(TME1-D3+MIN(D:D)),0),0),"")</f>
        <v>1000.0000000000001</v>
      </c>
      <c r="F3" s="16">
        <f>IF(E3&lt;&gt;"",RANK(E3,E:E),"")</f>
        <v>1</v>
      </c>
      <c r="G3" s="12">
        <v>220</v>
      </c>
      <c r="H3" s="15">
        <f>IF(G3&lt;&gt;"",IF(ISNUMBER(G3),MAX(1000/TME2*(TME2-G3+MIN(G:G)),0),0),"")</f>
        <v>1000</v>
      </c>
      <c r="I3" s="16">
        <f>IF(H3&lt;&gt;"",RANK(H3,H:H),"")</f>
        <v>1</v>
      </c>
      <c r="J3" s="15">
        <f>IF(H3&lt;&gt;"",E3+H3,"")</f>
        <v>2000</v>
      </c>
      <c r="K3" s="16">
        <f>IF(J3&lt;&gt;"",RANK(J3,J:J),"")</f>
        <v>1</v>
      </c>
      <c r="L3" s="12">
        <v>565</v>
      </c>
      <c r="M3" s="15">
        <f>IF(L3&lt;&gt;"",IF(ISNUMBER(L3),MAX(1000/TME3*(TME3-L3+MIN(L:L)),0),0),"")</f>
        <v>1000</v>
      </c>
      <c r="N3" s="16">
        <f>IF(M3&lt;&gt;"",RANK(M3,M:M),"")</f>
        <v>1</v>
      </c>
      <c r="O3" s="15">
        <f>IF(M3&lt;&gt;"",J3+M3,"")</f>
        <v>3000</v>
      </c>
      <c r="P3" s="16">
        <f>IF(O3&lt;&gt;"",RANK(O3,O:O),"")</f>
        <v>1</v>
      </c>
      <c r="Q3" s="53"/>
      <c r="R3" s="13">
        <f>IF(Q3&lt;&gt;"",IF(ISNUMBER(Q3),MAX(1000/TJE4*(TJE4-Q3+MIN(Q:Q)),0),0),"")</f>
      </c>
      <c r="S3" s="10">
        <f>IF(R3&lt;&gt;"",RANK(R3,R:R),"")</f>
      </c>
      <c r="T3" s="13">
        <f>IF(R3&lt;&gt;"",O3+R3,"")</f>
      </c>
      <c r="U3" s="10">
        <f>IF(T3&lt;&gt;"",RANK(T3,T:T),"")</f>
      </c>
    </row>
    <row r="4" spans="1:21" ht="25.5" customHeight="1">
      <c r="A4" s="57">
        <f>IF(P4&lt;&gt;"",P4,K4)</f>
        <v>2</v>
      </c>
      <c r="B4" s="11" t="s">
        <v>55</v>
      </c>
      <c r="C4" s="55" t="s">
        <v>56</v>
      </c>
      <c r="D4" s="12">
        <v>525</v>
      </c>
      <c r="E4" s="15">
        <f>IF(D4&lt;&gt;"",IF(ISNUMBER(D4),MAX(1000/TME1*(TME1-D4+MIN(D:D)),0),0),"")</f>
        <v>479.79797979797985</v>
      </c>
      <c r="F4" s="16">
        <f>IF(E4&lt;&gt;"",RANK(E4,E:E),"")</f>
        <v>2</v>
      </c>
      <c r="G4" s="12">
        <v>620</v>
      </c>
      <c r="H4" s="15">
        <f>IF(G4&lt;&gt;"",IF(ISNUMBER(G4),MAX(1000/TME2*(TME2-G4+MIN(G:G)),0),0),"")</f>
        <v>629.6296296296297</v>
      </c>
      <c r="I4" s="16">
        <f>IF(H4&lt;&gt;"",RANK(H4,H:H),"")</f>
        <v>2</v>
      </c>
      <c r="J4" s="15">
        <f>IF(H4&lt;&gt;"",E4+H4,"")</f>
        <v>1109.4276094276095</v>
      </c>
      <c r="K4" s="16">
        <f>IF(J4&lt;&gt;"",RANK(J4,J:J),"")</f>
        <v>2</v>
      </c>
      <c r="L4" s="12">
        <v>910</v>
      </c>
      <c r="M4" s="15">
        <f>IF(L4&lt;&gt;"",IF(ISNUMBER(L4),MAX(1000/TME3*(TME3-L4+MIN(L:L)),0),0),"")</f>
        <v>680.5555555555555</v>
      </c>
      <c r="N4" s="16">
        <f>IF(M4&lt;&gt;"",RANK(M4,M:M),"")</f>
        <v>2</v>
      </c>
      <c r="O4" s="15">
        <f>IF(M4&lt;&gt;"",J4+M4,"")</f>
        <v>1789.983164983165</v>
      </c>
      <c r="P4" s="16">
        <f>IF(O4&lt;&gt;"",RANK(O4,O:O),"")</f>
        <v>2</v>
      </c>
      <c r="Q4" s="53"/>
      <c r="R4" s="13">
        <f>IF(Q4&lt;&gt;"",IF(ISNUMBER(Q4),MAX(1000/TJE4*(TJE4-Q4+MIN(Q:Q)),0),0),"")</f>
      </c>
      <c r="S4" s="10">
        <f>IF(R4&lt;&gt;"",RANK(R4,R:R),"")</f>
      </c>
      <c r="T4" s="13">
        <f>IF(R4&lt;&gt;"",O4+R4,"")</f>
      </c>
      <c r="U4" s="10">
        <f>IF(T4&lt;&gt;"",RANK(T4,T:T),"")</f>
      </c>
    </row>
    <row r="5" spans="1:16" ht="25.5">
      <c r="A5" s="57">
        <f>IF(P5&lt;&gt;"",P5,K5)</f>
        <v>3</v>
      </c>
      <c r="B5" s="11" t="s">
        <v>33</v>
      </c>
      <c r="C5" s="55" t="s">
        <v>56</v>
      </c>
      <c r="D5" s="12">
        <v>845</v>
      </c>
      <c r="E5" s="15">
        <v>1</v>
      </c>
      <c r="F5" s="16">
        <f>IF(E5&lt;&gt;"",RANK(E5,E:E),"")</f>
        <v>3</v>
      </c>
      <c r="G5" s="12">
        <v>730</v>
      </c>
      <c r="H5" s="15">
        <f>IF(G5&lt;&gt;"",IF(ISNUMBER(G5),MAX(1000/TME2*(TME2-G5+MIN(G:G)),0),0),"")</f>
        <v>527.7777777777778</v>
      </c>
      <c r="I5" s="16">
        <f>IF(H5&lt;&gt;"",RANK(H5,H:H),"")</f>
        <v>3</v>
      </c>
      <c r="J5" s="15">
        <f>IF(H5&lt;&gt;"",E5+H5,"")</f>
        <v>528.7777777777778</v>
      </c>
      <c r="K5" s="16">
        <f>IF(J5&lt;&gt;"",RANK(J5,J:J),"")</f>
        <v>3</v>
      </c>
      <c r="L5" s="23">
        <v>990</v>
      </c>
      <c r="M5" s="15">
        <f>IF(L5&lt;&gt;"",IF(ISNUMBER(L5),MAX(1000/TME3*(TME3-L5+MIN(L:L)),0),0),"")</f>
        <v>606.4814814814815</v>
      </c>
      <c r="N5" s="16">
        <f>IF(M5&lt;&gt;"",RANK(M5,M:M),"")</f>
        <v>3</v>
      </c>
      <c r="O5" s="15">
        <f>IF(M5&lt;&gt;"",J5+M5,"")</f>
        <v>1135.2592592592594</v>
      </c>
      <c r="P5" s="16">
        <f>IF(O5&lt;&gt;"",RANK(O5,O:O),"")</f>
        <v>3</v>
      </c>
    </row>
    <row r="6" spans="1:16" ht="25.5">
      <c r="A6" s="57">
        <f>IF(P6&lt;&gt;"",P6,K6)</f>
        <v>4</v>
      </c>
      <c r="B6" s="11" t="s">
        <v>34</v>
      </c>
      <c r="C6" s="55" t="s">
        <v>56</v>
      </c>
      <c r="D6" s="12">
        <v>1285</v>
      </c>
      <c r="E6" s="15">
        <v>1</v>
      </c>
      <c r="F6" s="16">
        <f>IF(E6&lt;&gt;"",RANK(E6,E:E),"")</f>
        <v>3</v>
      </c>
      <c r="G6" s="12">
        <v>1025</v>
      </c>
      <c r="H6" s="15">
        <f>IF(G6&lt;&gt;"",IF(ISNUMBER(G6),MAX(1000/TME2*(TME2-G6+MIN(G:G)),0),0),"")</f>
        <v>254.62962962962962</v>
      </c>
      <c r="I6" s="16">
        <f>IF(H6&lt;&gt;"",RANK(H6,H:H),"")</f>
        <v>4</v>
      </c>
      <c r="J6" s="15">
        <f>IF(H6&lt;&gt;"",E6+H6,"")</f>
        <v>255.62962962962962</v>
      </c>
      <c r="K6" s="16">
        <f>IF(J6&lt;&gt;"",RANK(J6,J:J),"")</f>
        <v>4</v>
      </c>
      <c r="L6" s="23">
        <v>990</v>
      </c>
      <c r="M6" s="15">
        <f>IF(L6&lt;&gt;"",IF(ISNUMBER(L6),MAX(1000/TME3*(TME3-L6+MIN(L:L)),0),0),"")</f>
        <v>606.4814814814815</v>
      </c>
      <c r="N6" s="16">
        <f>IF(M6&lt;&gt;"",RANK(M6,M:M),"")</f>
        <v>3</v>
      </c>
      <c r="O6" s="15">
        <f>IF(M6&lt;&gt;"",J6+M6,"")</f>
        <v>862.1111111111111</v>
      </c>
      <c r="P6" s="16">
        <f>IF(O6&lt;&gt;"",RANK(O6,O:O),"")</f>
        <v>4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480314960629921" bottom="0.3937007874015748" header="0.35433070866141736" footer="0"/>
  <pageSetup horizontalDpi="300" verticalDpi="300" orientation="landscape" paperSize="9" scale="110" r:id="rId1"/>
  <headerFooter alignWithMargins="0">
    <oddHeader>&amp;CPuchar Wagarowicza 2011
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SheetLayoutView="75" workbookViewId="0" topLeftCell="A1">
      <selection activeCell="B15" sqref="B15"/>
    </sheetView>
  </sheetViews>
  <sheetFormatPr defaultColWidth="9.00390625" defaultRowHeight="12.75"/>
  <cols>
    <col min="1" max="1" width="4.25390625" style="44" customWidth="1"/>
    <col min="2" max="2" width="20.75390625" style="45" customWidth="1"/>
    <col min="3" max="3" width="22.125" style="46" customWidth="1"/>
    <col min="4" max="4" width="7.625" style="42" bestFit="1" customWidth="1"/>
    <col min="5" max="5" width="8.375" style="43" customWidth="1"/>
    <col min="6" max="6" width="3.625" style="44" customWidth="1"/>
    <col min="7" max="7" width="6.625" style="42" bestFit="1" customWidth="1"/>
    <col min="8" max="8" width="8.25390625" style="43" customWidth="1"/>
    <col min="9" max="9" width="3.375" style="44" customWidth="1"/>
    <col min="10" max="10" width="8.625" style="43" customWidth="1"/>
    <col min="11" max="11" width="3.625" style="44" customWidth="1"/>
    <col min="12" max="12" width="7.375" style="42" bestFit="1" customWidth="1"/>
    <col min="13" max="13" width="8.125" style="43" customWidth="1"/>
    <col min="14" max="14" width="3.625" style="44" customWidth="1"/>
    <col min="15" max="15" width="8.875" style="43" customWidth="1"/>
    <col min="16" max="16" width="3.625" style="44" customWidth="1"/>
    <col min="17" max="17" width="5.75390625" style="42" hidden="1" customWidth="1"/>
    <col min="18" max="18" width="8.125" style="43" hidden="1" customWidth="1"/>
    <col min="19" max="19" width="3.25390625" style="44" hidden="1" customWidth="1"/>
    <col min="20" max="20" width="8.125" style="43" hidden="1" customWidth="1"/>
    <col min="21" max="21" width="9.125" style="44" hidden="1" customWidth="1"/>
    <col min="22" max="16384" width="9.125" style="17" customWidth="1"/>
  </cols>
  <sheetData>
    <row r="1" spans="1:21" s="2" customFormat="1" ht="12.75">
      <c r="A1" s="59" t="s">
        <v>0</v>
      </c>
      <c r="B1" s="61" t="s">
        <v>18</v>
      </c>
      <c r="C1" s="61" t="s">
        <v>21</v>
      </c>
      <c r="D1" s="54" t="s">
        <v>8</v>
      </c>
      <c r="E1" s="29"/>
      <c r="F1" s="29"/>
      <c r="G1" s="29" t="s">
        <v>9</v>
      </c>
      <c r="H1" s="29"/>
      <c r="I1" s="29"/>
      <c r="J1" s="29" t="s">
        <v>13</v>
      </c>
      <c r="K1" s="29"/>
      <c r="L1" s="29" t="s">
        <v>11</v>
      </c>
      <c r="M1" s="29"/>
      <c r="N1" s="29"/>
      <c r="O1" s="29" t="s">
        <v>14</v>
      </c>
      <c r="P1" s="30"/>
      <c r="Q1" s="24" t="s">
        <v>10</v>
      </c>
      <c r="R1" s="25"/>
      <c r="S1" s="25"/>
      <c r="T1" s="25" t="s">
        <v>15</v>
      </c>
      <c r="U1" s="25"/>
    </row>
    <row r="2" spans="1:21" s="1" customFormat="1" ht="52.5" thickBot="1">
      <c r="A2" s="60"/>
      <c r="B2" s="62"/>
      <c r="C2" s="62"/>
      <c r="D2" s="31" t="s">
        <v>16</v>
      </c>
      <c r="E2" s="32" t="s">
        <v>17</v>
      </c>
      <c r="F2" s="31" t="s">
        <v>12</v>
      </c>
      <c r="G2" s="31" t="s">
        <v>16</v>
      </c>
      <c r="H2" s="32" t="s">
        <v>17</v>
      </c>
      <c r="I2" s="31" t="s">
        <v>12</v>
      </c>
      <c r="J2" s="32" t="s">
        <v>17</v>
      </c>
      <c r="K2" s="31" t="s">
        <v>12</v>
      </c>
      <c r="L2" s="31" t="s">
        <v>16</v>
      </c>
      <c r="M2" s="32" t="s">
        <v>17</v>
      </c>
      <c r="N2" s="31" t="s">
        <v>12</v>
      </c>
      <c r="O2" s="32" t="s">
        <v>17</v>
      </c>
      <c r="P2" s="33" t="s">
        <v>12</v>
      </c>
      <c r="Q2" s="26" t="s">
        <v>16</v>
      </c>
      <c r="R2" s="27" t="s">
        <v>17</v>
      </c>
      <c r="S2" s="28" t="s">
        <v>12</v>
      </c>
      <c r="T2" s="27" t="s">
        <v>17</v>
      </c>
      <c r="U2" s="28" t="s">
        <v>12</v>
      </c>
    </row>
    <row r="3" spans="1:21" ht="25.5" customHeight="1">
      <c r="A3" s="57">
        <f>IF(P3&lt;&gt;"",P3,K3)</f>
        <v>1</v>
      </c>
      <c r="B3" s="48" t="s">
        <v>57</v>
      </c>
      <c r="C3" s="58" t="s">
        <v>56</v>
      </c>
      <c r="D3" s="14">
        <v>10</v>
      </c>
      <c r="E3" s="15">
        <f>IF(D3&lt;&gt;"",IF(ISNUMBER(D3),MAX(1000/TDE1*(TDE1-D3+MIN(D:D)),0),0),"")</f>
        <v>1000</v>
      </c>
      <c r="F3" s="16">
        <f>IF(E3&lt;&gt;"",RANK(E3,E:E),"")</f>
        <v>1</v>
      </c>
      <c r="G3" s="14">
        <v>82</v>
      </c>
      <c r="H3" s="15">
        <f>IF(G3&lt;&gt;"",IF(ISNUMBER(G3),MAX(1000/TDE2*(TDE2-G3+MIN(G:G)),0),0),"")</f>
        <v>958.695652173913</v>
      </c>
      <c r="I3" s="16">
        <f>IF(H3&lt;&gt;"",RANK(H3,H:H),"")</f>
        <v>2</v>
      </c>
      <c r="J3" s="15">
        <f>IF(H3&lt;&gt;"",E3+H3,"")</f>
        <v>1958.695652173913</v>
      </c>
      <c r="K3" s="16">
        <f>IF(J3&lt;&gt;"",RANK(J3,J:J),"")</f>
        <v>1</v>
      </c>
      <c r="L3" s="23">
        <v>32</v>
      </c>
      <c r="M3" s="15">
        <f>IF(L3&lt;&gt;"",IF(ISNUMBER(L3),MAX(1000/TDE3*(TDE3-L3+MIN(L:L)),0),0),"")</f>
        <v>970.3703703703703</v>
      </c>
      <c r="N3" s="16">
        <f>IF(M3&lt;&gt;"",RANK(M3,M:M),"")</f>
        <v>4</v>
      </c>
      <c r="O3" s="15">
        <f>IF(M3&lt;&gt;"",J3+M3,"")</f>
        <v>2929.0660225442834</v>
      </c>
      <c r="P3" s="16">
        <f>IF(O3&lt;&gt;"",RANK(O3,O:O),"")</f>
        <v>1</v>
      </c>
      <c r="Q3" s="14"/>
      <c r="R3" s="15"/>
      <c r="S3" s="16"/>
      <c r="T3" s="15"/>
      <c r="U3" s="16"/>
    </row>
    <row r="4" spans="1:21" ht="25.5">
      <c r="A4" s="57">
        <f>IF(P4&lt;&gt;"",P4,K4)</f>
        <v>2</v>
      </c>
      <c r="B4" s="48" t="s">
        <v>25</v>
      </c>
      <c r="C4" s="14" t="s">
        <v>26</v>
      </c>
      <c r="D4" s="16">
        <v>50</v>
      </c>
      <c r="E4" s="15">
        <f>IF(D4&lt;&gt;"",IF(ISNUMBER(D4),MAX(1000/TDE1*(TDE1-D4+MIN(D:D)),0),0),"")</f>
        <v>962.9629629629629</v>
      </c>
      <c r="F4" s="16">
        <f>IF(E4&lt;&gt;"",RANK(E4,E:E),"")</f>
        <v>2</v>
      </c>
      <c r="G4" s="14">
        <v>115</v>
      </c>
      <c r="H4" s="15">
        <f>IF(G4&lt;&gt;"",IF(ISNUMBER(G4),MAX(1000/TDE2*(TDE2-G4+MIN(G:G)),0),0),"")</f>
        <v>934.7826086956521</v>
      </c>
      <c r="I4" s="16">
        <f>IF(H4&lt;&gt;"",RANK(H4,H:H),"")</f>
        <v>3</v>
      </c>
      <c r="J4" s="15">
        <f>IF(H4&lt;&gt;"",E4+H4,"")</f>
        <v>1897.745571658615</v>
      </c>
      <c r="K4" s="16">
        <f>IF(J4&lt;&gt;"",RANK(J4,J:J),"")</f>
        <v>2</v>
      </c>
      <c r="L4" s="16">
        <v>0</v>
      </c>
      <c r="M4" s="15">
        <f>IF(L4&lt;&gt;"",IF(ISNUMBER(L4),MAX(1000/TDE3*(TDE3-L4+MIN(L:L)),0),0),"")</f>
        <v>1000</v>
      </c>
      <c r="N4" s="16">
        <f>IF(M4&lt;&gt;"",RANK(M4,M:M),"")</f>
        <v>1</v>
      </c>
      <c r="O4" s="15">
        <f>IF(M4&lt;&gt;"",J4+M4,"")</f>
        <v>2897.745571658615</v>
      </c>
      <c r="P4" s="16">
        <f>IF(O4&lt;&gt;"",RANK(O4,O:O),"")</f>
        <v>2</v>
      </c>
      <c r="Q4" s="14"/>
      <c r="R4" s="15">
        <f>IF(Q4&lt;&gt;"",IF(ISNUMBER(Q4),MAX(1000/TSE4*(TSE4-Q4+MIN(Q:Q)),0),0),"")</f>
      </c>
      <c r="S4" s="16">
        <f>IF(R4&lt;&gt;"",RANK(R4,R:R),"")</f>
      </c>
      <c r="T4" s="15">
        <f>IF(R4&lt;&gt;"",O4+R4,"")</f>
      </c>
      <c r="U4" s="16">
        <f>IF(T4&lt;&gt;"",RANK(T4,T:T),"")</f>
      </c>
    </row>
    <row r="5" spans="1:21" ht="25.5">
      <c r="A5" s="57">
        <f>IF(P5&lt;&gt;"",P5,K5)</f>
        <v>3</v>
      </c>
      <c r="B5" s="48" t="s">
        <v>27</v>
      </c>
      <c r="C5" s="58" t="s">
        <v>26</v>
      </c>
      <c r="D5" s="14">
        <v>130</v>
      </c>
      <c r="E5" s="15">
        <f>IF(D5&lt;&gt;"",IF(ISNUMBER(D5),MAX(1000/TDE1*(TDE1-D5+MIN(D:D)),0),0),"")</f>
        <v>888.8888888888889</v>
      </c>
      <c r="F5" s="16">
        <f>IF(E5&lt;&gt;"",RANK(E5,E:E),"")</f>
        <v>3</v>
      </c>
      <c r="G5" s="14">
        <v>125</v>
      </c>
      <c r="H5" s="15">
        <f>IF(G5&lt;&gt;"",IF(ISNUMBER(G5),MAX(1000/TDE2*(TDE2-G5+MIN(G:G)),0),0),"")</f>
        <v>927.536231884058</v>
      </c>
      <c r="I5" s="16">
        <f>IF(H5&lt;&gt;"",RANK(H5,H:H),"")</f>
        <v>4</v>
      </c>
      <c r="J5" s="15">
        <f>IF(H5&lt;&gt;"",E5+H5,"")</f>
        <v>1816.425120772947</v>
      </c>
      <c r="K5" s="16">
        <f>IF(J5&lt;&gt;"",RANK(J5,J:J),"")</f>
        <v>4</v>
      </c>
      <c r="L5" s="14">
        <v>0</v>
      </c>
      <c r="M5" s="15">
        <f>IF(L5&lt;&gt;"",IF(ISNUMBER(L5),MAX(1000/TDE3*(TDE3-L5+MIN(L:L)),0),0),"")</f>
        <v>1000</v>
      </c>
      <c r="N5" s="16">
        <f>IF(M5&lt;&gt;"",RANK(M5,M:M),"")</f>
        <v>1</v>
      </c>
      <c r="O5" s="15">
        <f>IF(M5&lt;&gt;"",J5+M5,"")</f>
        <v>2816.4251207729467</v>
      </c>
      <c r="P5" s="16">
        <f>IF(O5&lt;&gt;"",RANK(O5,O:O),"")</f>
        <v>3</v>
      </c>
      <c r="Q5" s="14"/>
      <c r="R5" s="15">
        <f>IF(Q5&lt;&gt;"",IF(ISNUMBER(Q5),MAX(1000/TSE4*(TSE4-Q5+MIN(Q:Q)),0),0),"")</f>
      </c>
      <c r="S5" s="16">
        <f>IF(R5&lt;&gt;"",RANK(R5,R:R),"")</f>
      </c>
      <c r="T5" s="15">
        <f>IF(R5&lt;&gt;"",O5+R5,"")</f>
      </c>
      <c r="U5" s="16">
        <f>IF(T5&lt;&gt;"",RANK(T5,T:T),"")</f>
      </c>
    </row>
    <row r="6" spans="1:21" ht="25.5" customHeight="1">
      <c r="A6" s="57">
        <f>IF(P6&lt;&gt;"",P6,K6)</f>
        <v>4</v>
      </c>
      <c r="B6" s="48" t="s">
        <v>58</v>
      </c>
      <c r="C6" s="58" t="s">
        <v>28</v>
      </c>
      <c r="D6" s="14">
        <v>185</v>
      </c>
      <c r="E6" s="15">
        <f>IF(D6&lt;&gt;"",IF(ISNUMBER(D6),MAX(1000/TDE1*(TDE1-D6+MIN(D:D)),0),0),"")</f>
        <v>837.9629629629629</v>
      </c>
      <c r="F6" s="16">
        <f>IF(E6&lt;&gt;"",RANK(E6,E:E),"")</f>
        <v>4</v>
      </c>
      <c r="G6" s="14">
        <v>25</v>
      </c>
      <c r="H6" s="15">
        <f>IF(G6&lt;&gt;"",IF(ISNUMBER(G6),MAX(1000/TDE2*(TDE2-G6+MIN(G:G)),0),0),"")</f>
        <v>1000</v>
      </c>
      <c r="I6" s="16">
        <f>IF(H6&lt;&gt;"",RANK(H6,H:H),"")</f>
        <v>1</v>
      </c>
      <c r="J6" s="15">
        <f>IF(H6&lt;&gt;"",E6+H6,"")</f>
        <v>1837.962962962963</v>
      </c>
      <c r="K6" s="16">
        <f>IF(J6&lt;&gt;"",RANK(J6,J:J),"")</f>
        <v>3</v>
      </c>
      <c r="L6" s="23">
        <v>26</v>
      </c>
      <c r="M6" s="15">
        <f>IF(L6&lt;&gt;"",IF(ISNUMBER(L6),MAX(1000/TDE3*(TDE3-L6+MIN(L:L)),0),0),"")</f>
        <v>975.925925925926</v>
      </c>
      <c r="N6" s="16">
        <f>IF(M6&lt;&gt;"",RANK(M6,M:M),"")</f>
        <v>3</v>
      </c>
      <c r="O6" s="15">
        <f>IF(M6&lt;&gt;"",J6+M6,"")</f>
        <v>2813.888888888889</v>
      </c>
      <c r="P6" s="16">
        <f>IF(O6&lt;&gt;"",RANK(O6,O:O),"")</f>
        <v>4</v>
      </c>
      <c r="Q6" s="14"/>
      <c r="R6" s="15"/>
      <c r="S6" s="16"/>
      <c r="T6" s="15"/>
      <c r="U6" s="16"/>
    </row>
    <row r="7" spans="1:21" ht="25.5" customHeight="1">
      <c r="A7" s="57">
        <f>IF(P7&lt;&gt;"",P7,K7)</f>
        <v>5</v>
      </c>
      <c r="B7" s="48" t="s">
        <v>32</v>
      </c>
      <c r="C7" s="58" t="s">
        <v>26</v>
      </c>
      <c r="D7" s="14">
        <v>394</v>
      </c>
      <c r="E7" s="15">
        <f>IF(D7&lt;&gt;"",IF(ISNUMBER(D7),MAX(1000/TDE1*(TDE1-D7+MIN(D:D)),0),0),"")</f>
        <v>644.4444444444445</v>
      </c>
      <c r="F7" s="16">
        <f>IF(E7&lt;&gt;"",RANK(E7,E:E),"")</f>
        <v>8</v>
      </c>
      <c r="G7" s="14">
        <v>245</v>
      </c>
      <c r="H7" s="15">
        <f>IF(G7&lt;&gt;"",IF(ISNUMBER(G7),MAX(1000/TDE2*(TDE2-G7+MIN(G:G)),0),0),"")</f>
        <v>840.5797101449275</v>
      </c>
      <c r="I7" s="16">
        <f>IF(H7&lt;&gt;"",RANK(H7,H:H),"")</f>
        <v>7</v>
      </c>
      <c r="J7" s="15">
        <f>IF(H7&lt;&gt;"",E7+H7,"")</f>
        <v>1485.0241545893718</v>
      </c>
      <c r="K7" s="16">
        <f>IF(J7&lt;&gt;"",RANK(J7,J:J),"")</f>
        <v>6</v>
      </c>
      <c r="L7" s="14">
        <v>187</v>
      </c>
      <c r="M7" s="15">
        <f>IF(L7&lt;&gt;"",IF(ISNUMBER(L7),MAX(1000/TDE3*(TDE3-L7+MIN(L:L)),0),0),"")</f>
        <v>826.8518518518518</v>
      </c>
      <c r="N7" s="16">
        <f>IF(M7&lt;&gt;"",RANK(M7,M:M),"")</f>
        <v>5</v>
      </c>
      <c r="O7" s="15">
        <f>IF(M7&lt;&gt;"",J7+M7,"")</f>
        <v>2311.8760064412236</v>
      </c>
      <c r="P7" s="16">
        <f>IF(O7&lt;&gt;"",RANK(O7,O:O),"")</f>
        <v>5</v>
      </c>
      <c r="Q7" s="14"/>
      <c r="R7" s="15"/>
      <c r="S7" s="16"/>
      <c r="T7" s="15"/>
      <c r="U7" s="16"/>
    </row>
    <row r="8" spans="1:21" ht="25.5" customHeight="1">
      <c r="A8" s="57">
        <f>IF(P8&lt;&gt;"",P8,K8)</f>
        <v>6</v>
      </c>
      <c r="B8" s="48" t="s">
        <v>29</v>
      </c>
      <c r="C8" s="58" t="s">
        <v>26</v>
      </c>
      <c r="D8" s="14">
        <v>195</v>
      </c>
      <c r="E8" s="15">
        <f>IF(D8&lt;&gt;"",IF(ISNUMBER(D8),MAX(1000/TDE1*(TDE1-D8+MIN(D:D)),0),0),"")</f>
        <v>828.7037037037037</v>
      </c>
      <c r="F8" s="16">
        <f>IF(E8&lt;&gt;"",RANK(E8,E:E),"")</f>
        <v>5</v>
      </c>
      <c r="G8" s="14">
        <v>210</v>
      </c>
      <c r="H8" s="15">
        <f>IF(G8&lt;&gt;"",IF(ISNUMBER(G8),MAX(1000/TDE2*(TDE2-G8+MIN(G:G)),0),0),"")</f>
        <v>865.9420289855072</v>
      </c>
      <c r="I8" s="16">
        <f>IF(H8&lt;&gt;"",RANK(H8,H:H),"")</f>
        <v>6</v>
      </c>
      <c r="J8" s="15">
        <f>IF(H8&lt;&gt;"",E8+H8,"")</f>
        <v>1694.645732689211</v>
      </c>
      <c r="K8" s="16">
        <f>IF(J8&lt;&gt;"",RANK(J8,J:J),"")</f>
        <v>5</v>
      </c>
      <c r="L8" s="14">
        <v>513</v>
      </c>
      <c r="M8" s="15">
        <f>IF(L8&lt;&gt;"",IF(ISNUMBER(L8),MAX(1000/TDE3*(TDE3-L8+MIN(L:L)),0),0),"")</f>
        <v>525</v>
      </c>
      <c r="N8" s="16">
        <f>IF(M8&lt;&gt;"",RANK(M8,M:M),"")</f>
        <v>7</v>
      </c>
      <c r="O8" s="15">
        <f>IF(M8&lt;&gt;"",J8+M8,"")</f>
        <v>2219.645732689211</v>
      </c>
      <c r="P8" s="16">
        <f>IF(O8&lt;&gt;"",RANK(O8,O:O),"")</f>
        <v>6</v>
      </c>
      <c r="Q8" s="43"/>
      <c r="R8" s="44"/>
      <c r="S8" s="43"/>
      <c r="T8" s="44"/>
      <c r="U8" s="17"/>
    </row>
    <row r="9" spans="1:21" ht="25.5" customHeight="1">
      <c r="A9" s="57">
        <f>IF(P9&lt;&gt;"",P9,K9)</f>
        <v>7</v>
      </c>
      <c r="B9" s="48" t="s">
        <v>64</v>
      </c>
      <c r="C9" s="58" t="s">
        <v>47</v>
      </c>
      <c r="D9" s="14">
        <v>585</v>
      </c>
      <c r="E9" s="15">
        <f>IF(D9&lt;&gt;"",IF(ISNUMBER(D9),MAX(1000/TDE1*(TDE1-D9+MIN(D:D)),0),0),"")</f>
        <v>467.5925925925926</v>
      </c>
      <c r="F9" s="16">
        <f>IF(E9&lt;&gt;"",RANK(E9,E:E),"")</f>
        <v>11</v>
      </c>
      <c r="G9" s="14">
        <v>183</v>
      </c>
      <c r="H9" s="15">
        <f>IF(G9&lt;&gt;"",IF(ISNUMBER(G9),MAX(1000/TDE2*(TDE2-G9+MIN(G:G)),0),0),"")</f>
        <v>885.5072463768116</v>
      </c>
      <c r="I9" s="16">
        <f>IF(H9&lt;&gt;"",RANK(H9,H:H),"")</f>
        <v>5</v>
      </c>
      <c r="J9" s="15">
        <f>IF(H9&lt;&gt;"",E9+H9,"")</f>
        <v>1353.0998389694041</v>
      </c>
      <c r="K9" s="16">
        <f>IF(J9&lt;&gt;"",RANK(J9,J:J),"")</f>
        <v>7</v>
      </c>
      <c r="L9" s="14">
        <v>330</v>
      </c>
      <c r="M9" s="15">
        <f>IF(L9&lt;&gt;"",IF(ISNUMBER(L9),MAX(1000/TDE3*(TDE3-L9+MIN(L:L)),0),0),"")</f>
        <v>694.4444444444445</v>
      </c>
      <c r="N9" s="16">
        <f>IF(M9&lt;&gt;"",RANK(M9,M:M),"")</f>
        <v>6</v>
      </c>
      <c r="O9" s="15">
        <f>IF(M9&lt;&gt;"",J9+M9,"")</f>
        <v>2047.5442834138485</v>
      </c>
      <c r="P9" s="16">
        <f>IF(O9&lt;&gt;"",RANK(O9,O:O),"")</f>
        <v>7</v>
      </c>
      <c r="Q9" s="43"/>
      <c r="R9" s="44"/>
      <c r="S9" s="43"/>
      <c r="T9" s="44"/>
      <c r="U9" s="17"/>
    </row>
    <row r="10" spans="1:16" ht="25.5">
      <c r="A10" s="57">
        <f>IF(P10&lt;&gt;"",P10,K10)</f>
        <v>8</v>
      </c>
      <c r="B10" s="48" t="s">
        <v>31</v>
      </c>
      <c r="C10" s="58" t="s">
        <v>56</v>
      </c>
      <c r="D10" s="14">
        <v>270</v>
      </c>
      <c r="E10" s="15">
        <f>IF(D10&lt;&gt;"",IF(ISNUMBER(D10),MAX(1000/TDE1*(TDE1-D10+MIN(D:D)),0),0),"")</f>
        <v>759.2592592592592</v>
      </c>
      <c r="F10" s="16">
        <f>IF(E10&lt;&gt;"",RANK(E10,E:E),"")</f>
        <v>7</v>
      </c>
      <c r="G10" s="14">
        <v>1300</v>
      </c>
      <c r="H10" s="15">
        <f>IF(G10&lt;&gt;"",IF(ISNUMBER(G10),MAX(1000/TDE2*(TDE2-G10+MIN(G:G)),0),0),"")</f>
        <v>76.08695652173913</v>
      </c>
      <c r="I10" s="16">
        <f>IF(H10&lt;&gt;"",RANK(H10,H:H),"")</f>
        <v>8</v>
      </c>
      <c r="J10" s="15">
        <f>IF(H10&lt;&gt;"",E10+H10,"")</f>
        <v>835.3462157809984</v>
      </c>
      <c r="K10" s="16">
        <f>IF(J10&lt;&gt;"",RANK(J10,J:J),"")</f>
        <v>9</v>
      </c>
      <c r="L10" s="23">
        <v>579</v>
      </c>
      <c r="M10" s="15">
        <f>IF(L10&lt;&gt;"",IF(ISNUMBER(L10),MAX(1000/TDE3*(TDE3-L10+MIN(L:L)),0),0),"")</f>
        <v>463.8888888888889</v>
      </c>
      <c r="N10" s="16">
        <f>IF(M10&lt;&gt;"",RANK(M10,M:M),"")</f>
        <v>8</v>
      </c>
      <c r="O10" s="15">
        <f>IF(M10&lt;&gt;"",J10+M10,"")</f>
        <v>1299.2351046698873</v>
      </c>
      <c r="P10" s="16">
        <f>IF(O10&lt;&gt;"",RANK(O10,O:O),"")</f>
        <v>8</v>
      </c>
    </row>
    <row r="11" spans="1:16" ht="30" customHeight="1">
      <c r="A11" s="57">
        <f>IF(P11&lt;&gt;"",P11,K11)</f>
        <v>9</v>
      </c>
      <c r="B11" s="48" t="s">
        <v>30</v>
      </c>
      <c r="C11" s="58" t="s">
        <v>56</v>
      </c>
      <c r="D11" s="14">
        <v>245</v>
      </c>
      <c r="E11" s="15">
        <f>IF(D11&lt;&gt;"",IF(ISNUMBER(D11),MAX(1000/TDE1*(TDE1-D11+MIN(D:D)),0),0),"")</f>
        <v>782.4074074074074</v>
      </c>
      <c r="F11" s="16">
        <f>IF(E11&lt;&gt;"",RANK(E11,E:E),"")</f>
        <v>6</v>
      </c>
      <c r="G11" s="14">
        <v>1300</v>
      </c>
      <c r="H11" s="15">
        <f>IF(G11&lt;&gt;"",IF(ISNUMBER(G11),MAX(1000/TDE2*(TDE2-G11+MIN(G:G)),0),0),"")</f>
        <v>76.08695652173913</v>
      </c>
      <c r="I11" s="16">
        <f>IF(H11&lt;&gt;"",RANK(H11,H:H),"")</f>
        <v>8</v>
      </c>
      <c r="J11" s="15">
        <f>IF(H11&lt;&gt;"",E11+H11,"")</f>
        <v>858.4943639291465</v>
      </c>
      <c r="K11" s="16">
        <f>IF(J11&lt;&gt;"",RANK(J11,J:J),"")</f>
        <v>8</v>
      </c>
      <c r="L11" s="14">
        <v>670</v>
      </c>
      <c r="M11" s="15">
        <f>IF(L11&lt;&gt;"",IF(ISNUMBER(L11),MAX(1000/TDE3*(TDE3-L11+MIN(L:L)),0),0),"")</f>
        <v>379.6296296296296</v>
      </c>
      <c r="N11" s="16">
        <f>IF(M11&lt;&gt;"",RANK(M11,M:M),"")</f>
        <v>10</v>
      </c>
      <c r="O11" s="15">
        <f>IF(M11&lt;&gt;"",J11+M11,"")</f>
        <v>1238.1239935587762</v>
      </c>
      <c r="P11" s="16">
        <f>IF(O11&lt;&gt;"",RANK(O11,O:O),"")</f>
        <v>9</v>
      </c>
    </row>
    <row r="12" spans="1:16" ht="23.25" customHeight="1">
      <c r="A12" s="57">
        <f>IF(P12&lt;&gt;"",P12,K12)</f>
        <v>10</v>
      </c>
      <c r="B12" s="48" t="s">
        <v>59</v>
      </c>
      <c r="C12" s="58" t="s">
        <v>56</v>
      </c>
      <c r="D12" s="14">
        <v>435</v>
      </c>
      <c r="E12" s="15">
        <f>IF(D12&lt;&gt;"",IF(ISNUMBER(D12),MAX(1000/TDE1*(TDE1-D12+MIN(D:D)),0),0),"")</f>
        <v>606.4814814814815</v>
      </c>
      <c r="F12" s="16">
        <f>IF(E12&lt;&gt;"",RANK(E12,E:E),"")</f>
        <v>9</v>
      </c>
      <c r="G12" s="14">
        <v>1300</v>
      </c>
      <c r="H12" s="15">
        <f>IF(G12&lt;&gt;"",IF(ISNUMBER(G12),MAX(1000/TDE2*(TDE2-G12+MIN(G:G)),0),0),"")</f>
        <v>76.08695652173913</v>
      </c>
      <c r="I12" s="16">
        <f>IF(H12&lt;&gt;"",RANK(H12,H:H),"")</f>
        <v>8</v>
      </c>
      <c r="J12" s="15">
        <f>IF(H12&lt;&gt;"",E12+H12,"")</f>
        <v>682.5684380032206</v>
      </c>
      <c r="K12" s="16">
        <f>IF(J12&lt;&gt;"",RANK(J12,J:J),"")</f>
        <v>10</v>
      </c>
      <c r="L12" s="14">
        <v>580</v>
      </c>
      <c r="M12" s="15">
        <f>IF(L12&lt;&gt;"",IF(ISNUMBER(L12),MAX(1000/TDE3*(TDE3-L12+MIN(L:L)),0),0),"")</f>
        <v>462.962962962963</v>
      </c>
      <c r="N12" s="16">
        <f>IF(M12&lt;&gt;"",RANK(M12,M:M),"")</f>
        <v>9</v>
      </c>
      <c r="O12" s="15">
        <f>IF(M12&lt;&gt;"",J12+M12,"")</f>
        <v>1145.5314009661836</v>
      </c>
      <c r="P12" s="16">
        <f>IF(O12&lt;&gt;"",RANK(O12,O:O),"")</f>
        <v>10</v>
      </c>
    </row>
    <row r="13" spans="1:16" ht="24" customHeight="1">
      <c r="A13" s="57">
        <f>IF(P13&lt;&gt;"",P13,K13)</f>
        <v>11</v>
      </c>
      <c r="B13" s="48" t="s">
        <v>62</v>
      </c>
      <c r="C13" s="58" t="s">
        <v>47</v>
      </c>
      <c r="D13" s="14">
        <v>436</v>
      </c>
      <c r="E13" s="15">
        <f>IF(D13&lt;&gt;"",IF(ISNUMBER(D13),MAX(1000/TDE1*(TDE1-D13+MIN(D:D)),0),0),"")</f>
        <v>605.5555555555555</v>
      </c>
      <c r="F13" s="16">
        <f>IF(E13&lt;&gt;"",RANK(E13,E:E),"")</f>
        <v>10</v>
      </c>
      <c r="G13" s="14">
        <v>1301</v>
      </c>
      <c r="H13" s="15">
        <f>IF(G13&lt;&gt;"",IF(ISNUMBER(G13),MAX(1000/TDE2*(TDE2-G13+MIN(G:G)),0),0),"")</f>
        <v>75.3623188405797</v>
      </c>
      <c r="I13" s="16">
        <f>IF(H13&lt;&gt;"",RANK(H13,H:H),"")</f>
        <v>11</v>
      </c>
      <c r="J13" s="15">
        <f>IF(H13&lt;&gt;"",E13+H13,"")</f>
        <v>680.9178743961353</v>
      </c>
      <c r="K13" s="16">
        <f>IF(J13&lt;&gt;"",RANK(J13,J:J),"")</f>
        <v>11</v>
      </c>
      <c r="L13" s="14" t="s">
        <v>63</v>
      </c>
      <c r="M13" s="15">
        <f>IF(L13&lt;&gt;"",IF(ISNUMBER(L13),MAX(1000/TDE3*(TDE3-L13+MIN(L:L)),0),0),"")</f>
        <v>0</v>
      </c>
      <c r="N13" s="16">
        <f>IF(M13&lt;&gt;"",RANK(M13,M:M),"")</f>
        <v>11</v>
      </c>
      <c r="O13" s="15">
        <f>IF(M13&lt;&gt;"",J13+M13,"")</f>
        <v>680.9178743961353</v>
      </c>
      <c r="P13" s="16">
        <f>IF(O13&lt;&gt;"",RANK(O13,O:O),"")</f>
        <v>11</v>
      </c>
    </row>
    <row r="14" ht="12.75">
      <c r="C14" s="45"/>
    </row>
    <row r="15" ht="12.75">
      <c r="C15" s="45"/>
    </row>
    <row r="16" ht="12.75">
      <c r="C16" s="45"/>
    </row>
    <row r="17" ht="12.75">
      <c r="C17" s="45"/>
    </row>
    <row r="18" ht="12.75">
      <c r="C18" s="45"/>
    </row>
    <row r="19" ht="12.75">
      <c r="C19" s="45"/>
    </row>
    <row r="20" ht="12.75">
      <c r="C20" s="45"/>
    </row>
    <row r="21" ht="12.75">
      <c r="C21" s="45"/>
    </row>
    <row r="22" ht="12.75">
      <c r="C22" s="45"/>
    </row>
    <row r="23" ht="12.75">
      <c r="C23" s="45"/>
    </row>
    <row r="24" ht="12.75">
      <c r="C24" s="45"/>
    </row>
    <row r="25" ht="12.75">
      <c r="C25" s="45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5" bottom="0.3937007874015748" header="0.35433070866141736" footer="0"/>
  <pageSetup fitToHeight="2" horizontalDpi="300" verticalDpi="300" orientation="landscape" paperSize="9" r:id="rId1"/>
  <headerFooter alignWithMargins="0">
    <oddHeader>&amp;CPuchar Wagarowicza 2011
Kategoria 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J4" sqref="J4"/>
    </sheetView>
  </sheetViews>
  <sheetFormatPr defaultColWidth="9.00390625" defaultRowHeight="12.75"/>
  <sheetData>
    <row r="1" spans="1:14" ht="12.75">
      <c r="A1" s="66" t="s">
        <v>2</v>
      </c>
      <c r="B1" s="66"/>
      <c r="C1" s="70"/>
      <c r="D1" s="71"/>
      <c r="E1" s="72" t="s">
        <v>3</v>
      </c>
      <c r="F1" s="73"/>
      <c r="G1" s="74" t="s">
        <v>19</v>
      </c>
      <c r="H1" s="75"/>
      <c r="I1" s="76" t="s">
        <v>20</v>
      </c>
      <c r="J1" s="77"/>
      <c r="K1" s="67" t="s">
        <v>22</v>
      </c>
      <c r="L1" s="68"/>
      <c r="M1" s="69" t="s">
        <v>24</v>
      </c>
      <c r="N1" s="69"/>
    </row>
    <row r="2" spans="1:14" ht="12.75">
      <c r="A2" s="56" t="s">
        <v>4</v>
      </c>
      <c r="B2" s="56">
        <v>1080</v>
      </c>
      <c r="C2" s="36"/>
      <c r="D2" s="36"/>
      <c r="E2" s="37" t="s">
        <v>4</v>
      </c>
      <c r="F2" s="37">
        <v>1380</v>
      </c>
      <c r="G2" s="38" t="s">
        <v>4</v>
      </c>
      <c r="H2" s="38">
        <v>990</v>
      </c>
      <c r="I2" s="39" t="s">
        <v>4</v>
      </c>
      <c r="J2" s="39">
        <v>1080</v>
      </c>
      <c r="K2" s="40" t="s">
        <v>4</v>
      </c>
      <c r="L2" s="40"/>
      <c r="M2" s="47" t="s">
        <v>4</v>
      </c>
      <c r="N2" s="47"/>
    </row>
    <row r="3" spans="1:14" ht="12.75">
      <c r="A3" s="56" t="s">
        <v>5</v>
      </c>
      <c r="B3" s="56">
        <v>1380</v>
      </c>
      <c r="C3" s="36"/>
      <c r="D3" s="36"/>
      <c r="E3" s="37" t="s">
        <v>5</v>
      </c>
      <c r="F3" s="37">
        <v>1080</v>
      </c>
      <c r="G3" s="38" t="s">
        <v>5</v>
      </c>
      <c r="H3" s="38">
        <v>1080</v>
      </c>
      <c r="I3" s="39" t="s">
        <v>5</v>
      </c>
      <c r="J3" s="39">
        <v>1380</v>
      </c>
      <c r="K3" s="40"/>
      <c r="L3" s="40"/>
      <c r="M3" s="47"/>
      <c r="N3" s="47"/>
    </row>
    <row r="4" spans="1:14" ht="12.75">
      <c r="A4" s="56" t="s">
        <v>6</v>
      </c>
      <c r="B4" s="56">
        <v>1140</v>
      </c>
      <c r="C4" s="36"/>
      <c r="D4" s="36"/>
      <c r="E4" s="37" t="s">
        <v>6</v>
      </c>
      <c r="F4" s="37">
        <v>1350</v>
      </c>
      <c r="G4" s="38" t="s">
        <v>6</v>
      </c>
      <c r="H4" s="38">
        <v>1080</v>
      </c>
      <c r="I4" s="39" t="s">
        <v>6</v>
      </c>
      <c r="J4" s="39">
        <v>1080</v>
      </c>
      <c r="K4" s="40"/>
      <c r="L4" s="40"/>
      <c r="M4" s="47"/>
      <c r="N4" s="47"/>
    </row>
    <row r="5" spans="1:14" ht="12.75">
      <c r="A5" s="56" t="s">
        <v>7</v>
      </c>
      <c r="B5" s="56"/>
      <c r="C5" s="36"/>
      <c r="D5" s="36"/>
      <c r="E5" s="37" t="s">
        <v>7</v>
      </c>
      <c r="F5" s="37"/>
      <c r="G5" s="38" t="s">
        <v>7</v>
      </c>
      <c r="H5" s="38"/>
      <c r="I5" s="39" t="s">
        <v>7</v>
      </c>
      <c r="J5" s="39"/>
      <c r="K5" s="40"/>
      <c r="L5" s="40"/>
      <c r="M5" s="47"/>
      <c r="N5" s="47"/>
    </row>
  </sheetData>
  <sheetProtection/>
  <mergeCells count="7">
    <mergeCell ref="A1:B1"/>
    <mergeCell ref="K1:L1"/>
    <mergeCell ref="M1:N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KEVIN</cp:lastModifiedBy>
  <cp:lastPrinted>2012-03-18T03:26:12Z</cp:lastPrinted>
  <dcterms:created xsi:type="dcterms:W3CDTF">1998-06-05T10:25:00Z</dcterms:created>
  <dcterms:modified xsi:type="dcterms:W3CDTF">2012-03-18T09:09:25Z</dcterms:modified>
  <cp:category/>
  <cp:version/>
  <cp:contentType/>
  <cp:contentStatus/>
</cp:coreProperties>
</file>